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customXml/itemProps6.xml" ContentType="application/vnd.openxmlformats-officedocument.customXmlProperties+xml"/>
  <Override PartName="/customXml/itemProps5.xml" ContentType="application/vnd.openxmlformats-officedocument.customXmlProperties+xml"/>
  <Override PartName="/customXml/itemProps7.xml" ContentType="application/vnd.openxmlformats-officedocument.customXmlProperties+xml"/>
  <Override PartName="/customXml/itemProps1.xml" ContentType="application/vnd.openxmlformats-officedocument.customXmlProperties+xml"/>
  <Override PartName="/customXml/itemProps8.xml" ContentType="application/vnd.openxmlformats-officedocument.customXmlProperties+xml"/>
  <Override PartName="/docProps/custom.xml" ContentType="application/vnd.openxmlformats-officedocument.custom-properties+xml"/>
  <Override PartName="/customXml/itemProps9.xml" ContentType="application/vnd.openxmlformats-officedocument.customXmlProperties+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website uploads &amp; in-progress\"/>
    </mc:Choice>
  </mc:AlternateContent>
  <bookViews>
    <workbookView xWindow="120" yWindow="120" windowWidth="18465" windowHeight="11820" activeTab="5"/>
  </bookViews>
  <sheets>
    <sheet name="Data" sheetId="1" r:id="rId1"/>
    <sheet name="Initial &amp; Sustained Graph" sheetId="4" r:id="rId2"/>
    <sheet name="Model Period Graph" sheetId="3" r:id="rId3"/>
    <sheet name="Evaluation" sheetId="5" r:id="rId4"/>
    <sheet name="Summary" sheetId="6" r:id="rId5"/>
    <sheet name="Instructions" sheetId="7" r:id="rId6"/>
  </sheets>
  <definedNames>
    <definedName name="EPFR_Final">Evaluation!$G$19</definedName>
  </definedNames>
  <calcPr calcId="152511"/>
</workbook>
</file>

<file path=xl/calcChain.xml><?xml version="1.0" encoding="utf-8"?>
<calcChain xmlns="http://schemas.openxmlformats.org/spreadsheetml/2006/main">
  <c r="D7" i="6" l="1"/>
  <c r="L14" i="5"/>
  <c r="R1806" i="1" l="1"/>
  <c r="S1806" i="1" s="1"/>
  <c r="R1805" i="1"/>
  <c r="S1805" i="1" s="1"/>
  <c r="R1804" i="1"/>
  <c r="S1804" i="1" s="1"/>
  <c r="R1803" i="1"/>
  <c r="S1803" i="1" s="1"/>
  <c r="R1802" i="1"/>
  <c r="S1802" i="1" s="1"/>
  <c r="R1801" i="1"/>
  <c r="S1801" i="1" s="1"/>
  <c r="R1800" i="1"/>
  <c r="S1800" i="1" s="1"/>
  <c r="R1799" i="1"/>
  <c r="S1799" i="1" s="1"/>
  <c r="R1798" i="1"/>
  <c r="S1798" i="1" s="1"/>
  <c r="R1797" i="1"/>
  <c r="S1797" i="1" s="1"/>
  <c r="R1796" i="1"/>
  <c r="S1796" i="1" s="1"/>
  <c r="S1795" i="1"/>
  <c r="R1795" i="1"/>
  <c r="R1794" i="1"/>
  <c r="S1794" i="1" s="1"/>
  <c r="R1793" i="1"/>
  <c r="S1793" i="1" s="1"/>
  <c r="S1792" i="1"/>
  <c r="R1792" i="1"/>
  <c r="R1791" i="1"/>
  <c r="S1791" i="1" s="1"/>
  <c r="R1790" i="1"/>
  <c r="S1790" i="1" s="1"/>
  <c r="R1789" i="1"/>
  <c r="S1789" i="1" s="1"/>
  <c r="R1788" i="1"/>
  <c r="S1788" i="1" s="1"/>
  <c r="S1787" i="1"/>
  <c r="R1787" i="1"/>
  <c r="R1786" i="1"/>
  <c r="S1786" i="1" s="1"/>
  <c r="R1785" i="1"/>
  <c r="S1785" i="1" s="1"/>
  <c r="S1784" i="1"/>
  <c r="R1784" i="1"/>
  <c r="R1783" i="1"/>
  <c r="S1783" i="1" s="1"/>
  <c r="R1782" i="1"/>
  <c r="S1782" i="1" s="1"/>
  <c r="R1781" i="1"/>
  <c r="S1781" i="1" s="1"/>
  <c r="R1780" i="1"/>
  <c r="S1780" i="1" s="1"/>
  <c r="S1779" i="1"/>
  <c r="R1779" i="1"/>
  <c r="R1778" i="1"/>
  <c r="S1778" i="1" s="1"/>
  <c r="R1777" i="1"/>
  <c r="S1777" i="1" s="1"/>
  <c r="S1776" i="1"/>
  <c r="R1776" i="1"/>
  <c r="R1775" i="1"/>
  <c r="S1775" i="1" s="1"/>
  <c r="R1774" i="1"/>
  <c r="S1774" i="1" s="1"/>
  <c r="R1773" i="1"/>
  <c r="S1773" i="1" s="1"/>
  <c r="R1772" i="1"/>
  <c r="S1772" i="1" s="1"/>
  <c r="S1771" i="1"/>
  <c r="R1771" i="1"/>
  <c r="R1770" i="1"/>
  <c r="S1770" i="1" s="1"/>
  <c r="R1769" i="1"/>
  <c r="S1769" i="1" s="1"/>
  <c r="S1768" i="1"/>
  <c r="R1768" i="1"/>
  <c r="R1767" i="1"/>
  <c r="S1767" i="1" s="1"/>
  <c r="R1766" i="1"/>
  <c r="S1766" i="1" s="1"/>
  <c r="R1765" i="1"/>
  <c r="S1765" i="1" s="1"/>
  <c r="R1764" i="1"/>
  <c r="S1764" i="1" s="1"/>
  <c r="S1763" i="1"/>
  <c r="R1763" i="1"/>
  <c r="R1762" i="1"/>
  <c r="S1762" i="1" s="1"/>
  <c r="R1761" i="1"/>
  <c r="S1761" i="1" s="1"/>
  <c r="S1760" i="1"/>
  <c r="R1760" i="1"/>
  <c r="R1759" i="1"/>
  <c r="S1759" i="1" s="1"/>
  <c r="R1758" i="1"/>
  <c r="S1758" i="1" s="1"/>
  <c r="R1757" i="1"/>
  <c r="S1757" i="1" s="1"/>
  <c r="R1756" i="1"/>
  <c r="S1756" i="1" s="1"/>
  <c r="S1755" i="1"/>
  <c r="R1755" i="1"/>
  <c r="R1754" i="1"/>
  <c r="S1754" i="1" s="1"/>
  <c r="R1753" i="1"/>
  <c r="S1753" i="1" s="1"/>
  <c r="S1752" i="1"/>
  <c r="R1752" i="1"/>
  <c r="R1751" i="1"/>
  <c r="S1751" i="1" s="1"/>
  <c r="R1750" i="1"/>
  <c r="S1750" i="1" s="1"/>
  <c r="R1749" i="1"/>
  <c r="S1749" i="1" s="1"/>
  <c r="R1748" i="1"/>
  <c r="S1748" i="1" s="1"/>
  <c r="S1747" i="1"/>
  <c r="R1747" i="1"/>
  <c r="R1746" i="1"/>
  <c r="S1746" i="1" s="1"/>
  <c r="R1745" i="1"/>
  <c r="S1745" i="1" s="1"/>
  <c r="R1744" i="1"/>
  <c r="S1744" i="1" s="1"/>
  <c r="R1743" i="1"/>
  <c r="S1743" i="1" s="1"/>
  <c r="R1742" i="1"/>
  <c r="S1742" i="1" s="1"/>
  <c r="R1741" i="1"/>
  <c r="S1741" i="1" s="1"/>
  <c r="R1740" i="1"/>
  <c r="S1740" i="1" s="1"/>
  <c r="R1739" i="1"/>
  <c r="S1739" i="1" s="1"/>
  <c r="R1738" i="1"/>
  <c r="S1738" i="1" s="1"/>
  <c r="R1737" i="1"/>
  <c r="S1737" i="1" s="1"/>
  <c r="R1736" i="1"/>
  <c r="S1736" i="1" s="1"/>
  <c r="R1735" i="1"/>
  <c r="S1735" i="1" s="1"/>
  <c r="R1734" i="1"/>
  <c r="S1734" i="1" s="1"/>
  <c r="R1733" i="1"/>
  <c r="S1733" i="1" s="1"/>
  <c r="R1732" i="1"/>
  <c r="S1732" i="1" s="1"/>
  <c r="R1731" i="1"/>
  <c r="S1731" i="1" s="1"/>
  <c r="R1730" i="1"/>
  <c r="S1730" i="1" s="1"/>
  <c r="R1729" i="1"/>
  <c r="S1729" i="1" s="1"/>
  <c r="R1728" i="1"/>
  <c r="S1728" i="1" s="1"/>
  <c r="R1727" i="1"/>
  <c r="S1727" i="1" s="1"/>
  <c r="R1726" i="1"/>
  <c r="S1726" i="1" s="1"/>
  <c r="R1725" i="1"/>
  <c r="S1725" i="1" s="1"/>
  <c r="R1724" i="1"/>
  <c r="S1724" i="1" s="1"/>
  <c r="S1723" i="1"/>
  <c r="R1723" i="1"/>
  <c r="R1722" i="1"/>
  <c r="S1722" i="1" s="1"/>
  <c r="R1721" i="1"/>
  <c r="S1721" i="1" s="1"/>
  <c r="R1720" i="1"/>
  <c r="S1720" i="1" s="1"/>
  <c r="R1719" i="1"/>
  <c r="S1719" i="1" s="1"/>
  <c r="R1718" i="1"/>
  <c r="S1718" i="1" s="1"/>
  <c r="S1717" i="1"/>
  <c r="R1717" i="1"/>
  <c r="R1716" i="1"/>
  <c r="S1716" i="1" s="1"/>
  <c r="R1715" i="1"/>
  <c r="S1715" i="1" s="1"/>
  <c r="R1714" i="1"/>
  <c r="S1714" i="1" s="1"/>
  <c r="R1713" i="1"/>
  <c r="S1713" i="1" s="1"/>
  <c r="R1712" i="1"/>
  <c r="S1712" i="1" s="1"/>
  <c r="R1711" i="1"/>
  <c r="S1711" i="1" s="1"/>
  <c r="R1710" i="1"/>
  <c r="S1710" i="1" s="1"/>
  <c r="R1709" i="1"/>
  <c r="S1709" i="1" s="1"/>
  <c r="R1708" i="1"/>
  <c r="S1708" i="1" s="1"/>
  <c r="S1707" i="1"/>
  <c r="R1707" i="1"/>
  <c r="R1706" i="1"/>
  <c r="S1706" i="1" s="1"/>
  <c r="R1705" i="1"/>
  <c r="S1705" i="1" s="1"/>
  <c r="S1704" i="1"/>
  <c r="R1704" i="1"/>
  <c r="R1703" i="1"/>
  <c r="S1703" i="1" s="1"/>
  <c r="R1702" i="1"/>
  <c r="S1702" i="1" s="1"/>
  <c r="S1701" i="1"/>
  <c r="R1701" i="1"/>
  <c r="R1700" i="1"/>
  <c r="S1700" i="1" s="1"/>
  <c r="R1699" i="1"/>
  <c r="S1699" i="1" s="1"/>
  <c r="R1698" i="1"/>
  <c r="S1698" i="1" s="1"/>
  <c r="R1697" i="1"/>
  <c r="S1697" i="1" s="1"/>
  <c r="R1696" i="1"/>
  <c r="S1696" i="1" s="1"/>
  <c r="R1695" i="1"/>
  <c r="S1695" i="1" s="1"/>
  <c r="R1694" i="1"/>
  <c r="S1694" i="1" s="1"/>
  <c r="S1693" i="1"/>
  <c r="R1693" i="1"/>
  <c r="R1692" i="1"/>
  <c r="S1692" i="1" s="1"/>
  <c r="R1691" i="1"/>
  <c r="S1691" i="1" s="1"/>
  <c r="R1690" i="1"/>
  <c r="S1690" i="1" s="1"/>
  <c r="R1689" i="1"/>
  <c r="S1689" i="1" s="1"/>
  <c r="R1688" i="1"/>
  <c r="S1688" i="1" s="1"/>
  <c r="R1687" i="1"/>
  <c r="S1687" i="1" s="1"/>
  <c r="R1686" i="1"/>
  <c r="S1686" i="1" s="1"/>
  <c r="R1685" i="1"/>
  <c r="S1685" i="1" s="1"/>
  <c r="R1684" i="1"/>
  <c r="S1684" i="1" s="1"/>
  <c r="S1683" i="1"/>
  <c r="R1683" i="1"/>
  <c r="R1682" i="1"/>
  <c r="S1682" i="1" s="1"/>
  <c r="R1681" i="1"/>
  <c r="S1681" i="1" s="1"/>
  <c r="S1680" i="1"/>
  <c r="R1680" i="1"/>
  <c r="R1679" i="1"/>
  <c r="S1679" i="1" s="1"/>
  <c r="R1678" i="1"/>
  <c r="S1678" i="1" s="1"/>
  <c r="S1677" i="1"/>
  <c r="R1677" i="1"/>
  <c r="R1676" i="1"/>
  <c r="S1676" i="1" s="1"/>
  <c r="S1675" i="1"/>
  <c r="R1675" i="1"/>
  <c r="R1674" i="1"/>
  <c r="S1674" i="1" s="1"/>
  <c r="R1673" i="1"/>
  <c r="S1673" i="1" s="1"/>
  <c r="S1672" i="1"/>
  <c r="R1672" i="1"/>
  <c r="R1671" i="1"/>
  <c r="S1671" i="1" s="1"/>
  <c r="R1670" i="1"/>
  <c r="S1670" i="1" s="1"/>
  <c r="S1669" i="1"/>
  <c r="R1669" i="1"/>
  <c r="R1668" i="1"/>
  <c r="S1668" i="1" s="1"/>
  <c r="R1667" i="1"/>
  <c r="S1667" i="1" s="1"/>
  <c r="R1666" i="1"/>
  <c r="S1666" i="1" s="1"/>
  <c r="R1665" i="1"/>
  <c r="S1665" i="1" s="1"/>
  <c r="R1664" i="1"/>
  <c r="S1664" i="1" s="1"/>
  <c r="R1663" i="1"/>
  <c r="S1663" i="1" s="1"/>
  <c r="R1662" i="1"/>
  <c r="S1662" i="1" s="1"/>
  <c r="R1661" i="1"/>
  <c r="S1661" i="1" s="1"/>
  <c r="R1660" i="1"/>
  <c r="S1660" i="1" s="1"/>
  <c r="S1659" i="1"/>
  <c r="R1659" i="1"/>
  <c r="R1658" i="1"/>
  <c r="S1658" i="1" s="1"/>
  <c r="R1657" i="1"/>
  <c r="S1657" i="1" s="1"/>
  <c r="R1656" i="1"/>
  <c r="S1656" i="1" s="1"/>
  <c r="R1655" i="1"/>
  <c r="S1655" i="1" s="1"/>
  <c r="R1654" i="1"/>
  <c r="S1654" i="1" s="1"/>
  <c r="S1653" i="1"/>
  <c r="R1653" i="1"/>
  <c r="R1652" i="1"/>
  <c r="S1652" i="1" s="1"/>
  <c r="R1651" i="1"/>
  <c r="S1651" i="1" s="1"/>
  <c r="R1650" i="1"/>
  <c r="S1650" i="1" s="1"/>
  <c r="R1649" i="1"/>
  <c r="S1649" i="1" s="1"/>
  <c r="R1648" i="1"/>
  <c r="S1648" i="1" s="1"/>
  <c r="R1647" i="1"/>
  <c r="S1647" i="1" s="1"/>
  <c r="R1646" i="1"/>
  <c r="S1646" i="1" s="1"/>
  <c r="R1645" i="1"/>
  <c r="S1645" i="1" s="1"/>
  <c r="R1644" i="1"/>
  <c r="S1644" i="1" s="1"/>
  <c r="R1643" i="1"/>
  <c r="S1643" i="1" s="1"/>
  <c r="R1642" i="1"/>
  <c r="S1642" i="1" s="1"/>
  <c r="R1641" i="1"/>
  <c r="S1641" i="1" s="1"/>
  <c r="R1640" i="1"/>
  <c r="S1640" i="1" s="1"/>
  <c r="R1639" i="1"/>
  <c r="S1639" i="1" s="1"/>
  <c r="R1638" i="1"/>
  <c r="S1638" i="1" s="1"/>
  <c r="R1637" i="1"/>
  <c r="S1637" i="1" s="1"/>
  <c r="R1636" i="1"/>
  <c r="S1636" i="1" s="1"/>
  <c r="S1635" i="1"/>
  <c r="R1635" i="1"/>
  <c r="R1634" i="1"/>
  <c r="S1634" i="1" s="1"/>
  <c r="R1633" i="1"/>
  <c r="S1633" i="1" s="1"/>
  <c r="R1632" i="1"/>
  <c r="S1632" i="1" s="1"/>
  <c r="R1631" i="1"/>
  <c r="S1631" i="1" s="1"/>
  <c r="R1630" i="1"/>
  <c r="S1630" i="1" s="1"/>
  <c r="R1629" i="1"/>
  <c r="S1629" i="1" s="1"/>
  <c r="R1628" i="1"/>
  <c r="S1628" i="1" s="1"/>
  <c r="S1627" i="1"/>
  <c r="R1627" i="1"/>
  <c r="R1626" i="1"/>
  <c r="S1626" i="1" s="1"/>
  <c r="R1625" i="1"/>
  <c r="S1625" i="1" s="1"/>
  <c r="S1624" i="1"/>
  <c r="R1624" i="1"/>
  <c r="R1623" i="1"/>
  <c r="S1623" i="1" s="1"/>
  <c r="R1622" i="1"/>
  <c r="S1622" i="1" s="1"/>
  <c r="S1621" i="1"/>
  <c r="R1621" i="1"/>
  <c r="R1620" i="1"/>
  <c r="S1620" i="1" s="1"/>
  <c r="S1619" i="1"/>
  <c r="R1619" i="1"/>
  <c r="R1618" i="1"/>
  <c r="S1618" i="1" s="1"/>
  <c r="R1617" i="1"/>
  <c r="S1617" i="1" s="1"/>
  <c r="S1616" i="1"/>
  <c r="R1616" i="1"/>
  <c r="R1615" i="1"/>
  <c r="S1615" i="1" s="1"/>
  <c r="R1614" i="1"/>
  <c r="S1614" i="1" s="1"/>
  <c r="S1613" i="1"/>
  <c r="R1613" i="1"/>
  <c r="R1612" i="1"/>
  <c r="S1612" i="1" s="1"/>
  <c r="R1611" i="1"/>
  <c r="S1611" i="1" s="1"/>
  <c r="R1610" i="1"/>
  <c r="S1610" i="1" s="1"/>
  <c r="R1609" i="1"/>
  <c r="S1609" i="1" s="1"/>
  <c r="R1608" i="1"/>
  <c r="S1608" i="1" s="1"/>
  <c r="R1607" i="1"/>
  <c r="S1607" i="1" s="1"/>
  <c r="R1606" i="1"/>
  <c r="S1606" i="1" s="1"/>
  <c r="R1605" i="1"/>
  <c r="S1605" i="1" s="1"/>
  <c r="R1604" i="1"/>
  <c r="S1604" i="1" s="1"/>
  <c r="R1603" i="1"/>
  <c r="S1603" i="1" s="1"/>
  <c r="R1602" i="1"/>
  <c r="S1602" i="1" s="1"/>
  <c r="R1601" i="1"/>
  <c r="S1601" i="1" s="1"/>
  <c r="R1600" i="1"/>
  <c r="S1600" i="1" s="1"/>
  <c r="R1599" i="1"/>
  <c r="S1599" i="1" s="1"/>
  <c r="R1598" i="1"/>
  <c r="S1598" i="1" s="1"/>
  <c r="R1597" i="1"/>
  <c r="S1597" i="1" s="1"/>
  <c r="R1596" i="1"/>
  <c r="S1596" i="1" s="1"/>
  <c r="S1595" i="1"/>
  <c r="R1595" i="1"/>
  <c r="R1594" i="1"/>
  <c r="S1594" i="1" s="1"/>
  <c r="R1593" i="1"/>
  <c r="S1593" i="1" s="1"/>
  <c r="R1592" i="1"/>
  <c r="S1592" i="1" s="1"/>
  <c r="R1591" i="1"/>
  <c r="S1591" i="1" s="1"/>
  <c r="R1590" i="1"/>
  <c r="S1590" i="1" s="1"/>
  <c r="R1589" i="1"/>
  <c r="S1589" i="1" s="1"/>
  <c r="R1588" i="1"/>
  <c r="S1588" i="1" s="1"/>
  <c r="R1587" i="1"/>
  <c r="S1587" i="1" s="1"/>
  <c r="S1586" i="1"/>
  <c r="R1586" i="1"/>
  <c r="R1585" i="1"/>
  <c r="S1585" i="1" s="1"/>
  <c r="R1584" i="1"/>
  <c r="S1584" i="1" s="1"/>
  <c r="R1583" i="1"/>
  <c r="S1583" i="1" s="1"/>
  <c r="R1582" i="1"/>
  <c r="S1582" i="1" s="1"/>
  <c r="R1581" i="1"/>
  <c r="S1581" i="1" s="1"/>
  <c r="R1580" i="1"/>
  <c r="S1580" i="1" s="1"/>
  <c r="R1579" i="1"/>
  <c r="S1579" i="1" s="1"/>
  <c r="R1578" i="1"/>
  <c r="S1578" i="1" s="1"/>
  <c r="R1577" i="1"/>
  <c r="S1577" i="1" s="1"/>
  <c r="R1576" i="1"/>
  <c r="S1576" i="1" s="1"/>
  <c r="R1575" i="1"/>
  <c r="S1575" i="1" s="1"/>
  <c r="R1574" i="1"/>
  <c r="S1574" i="1" s="1"/>
  <c r="R1573" i="1"/>
  <c r="S1573" i="1" s="1"/>
  <c r="R1572" i="1"/>
  <c r="S1572" i="1" s="1"/>
  <c r="S1571" i="1"/>
  <c r="R1571" i="1"/>
  <c r="R1570" i="1"/>
  <c r="S1570" i="1" s="1"/>
  <c r="R1569" i="1"/>
  <c r="S1569" i="1" s="1"/>
  <c r="R1568" i="1"/>
  <c r="S1568" i="1" s="1"/>
  <c r="R1567" i="1"/>
  <c r="S1567" i="1" s="1"/>
  <c r="R1566" i="1"/>
  <c r="S1566" i="1" s="1"/>
  <c r="R1565" i="1"/>
  <c r="S1565" i="1" s="1"/>
  <c r="R1564" i="1"/>
  <c r="S1564" i="1" s="1"/>
  <c r="R1563" i="1"/>
  <c r="S1563" i="1" s="1"/>
  <c r="R1562" i="1"/>
  <c r="S1562" i="1" s="1"/>
  <c r="R1561" i="1"/>
  <c r="S1561" i="1" s="1"/>
  <c r="R1560" i="1"/>
  <c r="S1560" i="1" s="1"/>
  <c r="R1559" i="1"/>
  <c r="S1559" i="1" s="1"/>
  <c r="R1558" i="1"/>
  <c r="S1558" i="1" s="1"/>
  <c r="R1557" i="1"/>
  <c r="S1557" i="1" s="1"/>
  <c r="R1556" i="1"/>
  <c r="S1556" i="1" s="1"/>
  <c r="S1555" i="1"/>
  <c r="R1555" i="1"/>
  <c r="S1554" i="1"/>
  <c r="R1554" i="1"/>
  <c r="R1553" i="1"/>
  <c r="S1553" i="1" s="1"/>
  <c r="R1552" i="1"/>
  <c r="S1552" i="1" s="1"/>
  <c r="R1551" i="1"/>
  <c r="S1551" i="1" s="1"/>
  <c r="R1550" i="1"/>
  <c r="S1550" i="1" s="1"/>
  <c r="R1549" i="1"/>
  <c r="S1549" i="1" s="1"/>
  <c r="R1548" i="1"/>
  <c r="S1548" i="1" s="1"/>
  <c r="R1547" i="1"/>
  <c r="S1547" i="1" s="1"/>
  <c r="R1546" i="1"/>
  <c r="S1546" i="1" s="1"/>
  <c r="R1545" i="1"/>
  <c r="S1545" i="1" s="1"/>
  <c r="R1544" i="1"/>
  <c r="S1544" i="1" s="1"/>
  <c r="R1543" i="1"/>
  <c r="S1543" i="1" s="1"/>
  <c r="R1542" i="1"/>
  <c r="S1542" i="1" s="1"/>
  <c r="R1541" i="1"/>
  <c r="S1541" i="1" s="1"/>
  <c r="R1540" i="1"/>
  <c r="S1540" i="1" s="1"/>
  <c r="S1539" i="1"/>
  <c r="R1539" i="1"/>
  <c r="S1538" i="1"/>
  <c r="R1538" i="1"/>
  <c r="R1537" i="1"/>
  <c r="S1537" i="1" s="1"/>
  <c r="R1536" i="1"/>
  <c r="S1536" i="1" s="1"/>
  <c r="R1535" i="1"/>
  <c r="S1535" i="1" s="1"/>
  <c r="R1534" i="1"/>
  <c r="S1534" i="1" s="1"/>
  <c r="R1533" i="1"/>
  <c r="S1533" i="1" s="1"/>
  <c r="R1532" i="1"/>
  <c r="S1532" i="1" s="1"/>
  <c r="R1531" i="1"/>
  <c r="S1531" i="1" s="1"/>
  <c r="R1530" i="1"/>
  <c r="S1530" i="1" s="1"/>
  <c r="R1529" i="1"/>
  <c r="S1529" i="1" s="1"/>
  <c r="R1528" i="1"/>
  <c r="S1528" i="1" s="1"/>
  <c r="R1527" i="1"/>
  <c r="S1527" i="1" s="1"/>
  <c r="R1526" i="1"/>
  <c r="S1526" i="1" s="1"/>
  <c r="R1525" i="1"/>
  <c r="S1525" i="1" s="1"/>
  <c r="R1524" i="1"/>
  <c r="S1524" i="1" s="1"/>
  <c r="S1523" i="1"/>
  <c r="R1523" i="1"/>
  <c r="S1522" i="1"/>
  <c r="R1522" i="1"/>
  <c r="R1521" i="1"/>
  <c r="S1521" i="1" s="1"/>
  <c r="R1520" i="1"/>
  <c r="S1520" i="1" s="1"/>
  <c r="R1519" i="1"/>
  <c r="S1519" i="1" s="1"/>
  <c r="R1518" i="1"/>
  <c r="S1518" i="1" s="1"/>
  <c r="R1517" i="1"/>
  <c r="S1517" i="1" s="1"/>
  <c r="R1516" i="1"/>
  <c r="S1516" i="1" s="1"/>
  <c r="R1515" i="1"/>
  <c r="S1515" i="1" s="1"/>
  <c r="R1514" i="1"/>
  <c r="S1514" i="1" s="1"/>
  <c r="R1513" i="1"/>
  <c r="S1513" i="1" s="1"/>
  <c r="R1512" i="1"/>
  <c r="S1512" i="1" s="1"/>
  <c r="R1511" i="1"/>
  <c r="S1511" i="1" s="1"/>
  <c r="R1510" i="1"/>
  <c r="S1510" i="1" s="1"/>
  <c r="R1509" i="1"/>
  <c r="S1509" i="1" s="1"/>
  <c r="R1508" i="1"/>
  <c r="S1508" i="1" s="1"/>
  <c r="S1507" i="1"/>
  <c r="R1507" i="1"/>
  <c r="R1506" i="1"/>
  <c r="S1506" i="1" s="1"/>
  <c r="R1505" i="1"/>
  <c r="S1505" i="1" s="1"/>
  <c r="R1504" i="1"/>
  <c r="S1504" i="1" s="1"/>
  <c r="R1503" i="1"/>
  <c r="S1503" i="1" s="1"/>
  <c r="R1502" i="1"/>
  <c r="S1502" i="1" s="1"/>
  <c r="R1501" i="1"/>
  <c r="S1501" i="1" s="1"/>
  <c r="R1500" i="1"/>
  <c r="S1500" i="1" s="1"/>
  <c r="R1499" i="1"/>
  <c r="S1499" i="1" s="1"/>
  <c r="R1498" i="1"/>
  <c r="S1498" i="1" s="1"/>
  <c r="R1497" i="1"/>
  <c r="S1497" i="1" s="1"/>
  <c r="R1496" i="1"/>
  <c r="S1496" i="1" s="1"/>
  <c r="R1495" i="1"/>
  <c r="S1495" i="1" s="1"/>
  <c r="R1494" i="1"/>
  <c r="S1494" i="1" s="1"/>
  <c r="R1493" i="1"/>
  <c r="S1493" i="1" s="1"/>
  <c r="R1492" i="1"/>
  <c r="S1492" i="1" s="1"/>
  <c r="S1491" i="1"/>
  <c r="R1491" i="1"/>
  <c r="S1490" i="1"/>
  <c r="R1490" i="1"/>
  <c r="R1489" i="1"/>
  <c r="S1489" i="1" s="1"/>
  <c r="R1488" i="1"/>
  <c r="S1488" i="1" s="1"/>
  <c r="R1487" i="1"/>
  <c r="S1487" i="1" s="1"/>
  <c r="R1486" i="1"/>
  <c r="S1486" i="1" s="1"/>
  <c r="R1485" i="1"/>
  <c r="S1485" i="1" s="1"/>
  <c r="R1484" i="1"/>
  <c r="S1484" i="1" s="1"/>
  <c r="R1483" i="1"/>
  <c r="S1483" i="1" s="1"/>
  <c r="R1482" i="1"/>
  <c r="S1482" i="1" s="1"/>
  <c r="R1481" i="1"/>
  <c r="S1481" i="1" s="1"/>
  <c r="R1480" i="1"/>
  <c r="S1480" i="1" s="1"/>
  <c r="R1479" i="1"/>
  <c r="S1479" i="1" s="1"/>
  <c r="R1478" i="1"/>
  <c r="S1478" i="1" s="1"/>
  <c r="S1477" i="1"/>
  <c r="R1477" i="1"/>
  <c r="R1476" i="1"/>
  <c r="S1476" i="1" s="1"/>
  <c r="R1475" i="1"/>
  <c r="S1475" i="1" s="1"/>
  <c r="R1474" i="1"/>
  <c r="S1474" i="1" s="1"/>
  <c r="R1473" i="1"/>
  <c r="S1473" i="1" s="1"/>
  <c r="S1472" i="1"/>
  <c r="R1472" i="1"/>
  <c r="R1471" i="1"/>
  <c r="S1471" i="1" s="1"/>
  <c r="R1470" i="1"/>
  <c r="S1470" i="1" s="1"/>
  <c r="R1469" i="1"/>
  <c r="S1469" i="1" s="1"/>
  <c r="R1468" i="1"/>
  <c r="S1468" i="1" s="1"/>
  <c r="R1467" i="1"/>
  <c r="S1467" i="1" s="1"/>
  <c r="R1466" i="1"/>
  <c r="S1466" i="1" s="1"/>
  <c r="R1465" i="1"/>
  <c r="S1465" i="1" s="1"/>
  <c r="S1464" i="1"/>
  <c r="R1464" i="1"/>
  <c r="R1463" i="1"/>
  <c r="S1463" i="1" s="1"/>
  <c r="R1462" i="1"/>
  <c r="S1462" i="1" s="1"/>
  <c r="R1461" i="1"/>
  <c r="S1461" i="1" s="1"/>
  <c r="R1460" i="1"/>
  <c r="S1460" i="1" s="1"/>
  <c r="S1459" i="1"/>
  <c r="R1459" i="1"/>
  <c r="R1458" i="1"/>
  <c r="S1458" i="1" s="1"/>
  <c r="R1457" i="1"/>
  <c r="S1457" i="1" s="1"/>
  <c r="R1456" i="1"/>
  <c r="S1456" i="1" s="1"/>
  <c r="R1455" i="1"/>
  <c r="S1455" i="1" s="1"/>
  <c r="S1454" i="1"/>
  <c r="R1454" i="1"/>
  <c r="S1453" i="1"/>
  <c r="R1453" i="1"/>
  <c r="R1452" i="1"/>
  <c r="S1452" i="1" s="1"/>
  <c r="R1451" i="1"/>
  <c r="S1451" i="1" s="1"/>
  <c r="R1450" i="1"/>
  <c r="S1450" i="1" s="1"/>
  <c r="R1449" i="1"/>
  <c r="S1449" i="1" s="1"/>
  <c r="R1448" i="1"/>
  <c r="S1448" i="1" s="1"/>
  <c r="R1447" i="1"/>
  <c r="S1447" i="1" s="1"/>
  <c r="R1446" i="1"/>
  <c r="S1446" i="1" s="1"/>
  <c r="R1445" i="1"/>
  <c r="S1445" i="1" s="1"/>
  <c r="R1444" i="1"/>
  <c r="S1444" i="1" s="1"/>
  <c r="S1443" i="1"/>
  <c r="R1443" i="1"/>
  <c r="S1442" i="1"/>
  <c r="R1442" i="1"/>
  <c r="R1441" i="1"/>
  <c r="S1441" i="1" s="1"/>
  <c r="R1440" i="1"/>
  <c r="S1440" i="1" s="1"/>
  <c r="R1439" i="1"/>
  <c r="S1439" i="1" s="1"/>
  <c r="S1438" i="1"/>
  <c r="R1438" i="1"/>
  <c r="R1437" i="1"/>
  <c r="S1437" i="1" s="1"/>
  <c r="R1436" i="1"/>
  <c r="S1436" i="1" s="1"/>
  <c r="S1435" i="1"/>
  <c r="R1435" i="1"/>
  <c r="S1434" i="1"/>
  <c r="R1434" i="1"/>
  <c r="R1433" i="1"/>
  <c r="S1433" i="1" s="1"/>
  <c r="R1432" i="1"/>
  <c r="S1432" i="1" s="1"/>
  <c r="R1431" i="1"/>
  <c r="S1431" i="1" s="1"/>
  <c r="S1430" i="1"/>
  <c r="R1430" i="1"/>
  <c r="S1429" i="1"/>
  <c r="R1429" i="1"/>
  <c r="R1428" i="1"/>
  <c r="S1428" i="1" s="1"/>
  <c r="R1427" i="1"/>
  <c r="S1427" i="1" s="1"/>
  <c r="R1426" i="1"/>
  <c r="S1426" i="1" s="1"/>
  <c r="R1425" i="1"/>
  <c r="S1425" i="1" s="1"/>
  <c r="R1424" i="1"/>
  <c r="S1424" i="1" s="1"/>
  <c r="R1423" i="1"/>
  <c r="S1423" i="1" s="1"/>
  <c r="S1422" i="1"/>
  <c r="R1422" i="1"/>
  <c r="S1421" i="1"/>
  <c r="R1421" i="1"/>
  <c r="R1420" i="1"/>
  <c r="S1420" i="1" s="1"/>
  <c r="R1419" i="1"/>
  <c r="S1419" i="1" s="1"/>
  <c r="R1418" i="1"/>
  <c r="S1418" i="1" s="1"/>
  <c r="R1417" i="1"/>
  <c r="S1417" i="1" s="1"/>
  <c r="R1416" i="1"/>
  <c r="S1416" i="1" s="1"/>
  <c r="R1415" i="1"/>
  <c r="S1415" i="1" s="1"/>
  <c r="R1414" i="1"/>
  <c r="S1414" i="1" s="1"/>
  <c r="R1413" i="1"/>
  <c r="S1413" i="1" s="1"/>
  <c r="R1412" i="1"/>
  <c r="S1412" i="1" s="1"/>
  <c r="S1411" i="1"/>
  <c r="R1411" i="1"/>
  <c r="S1410" i="1"/>
  <c r="R1410" i="1"/>
  <c r="R1409" i="1"/>
  <c r="S1409" i="1" s="1"/>
  <c r="R1408" i="1"/>
  <c r="S1408" i="1" s="1"/>
  <c r="R1407" i="1"/>
  <c r="S1407" i="1" s="1"/>
  <c r="R1406" i="1"/>
  <c r="S1406" i="1" s="1"/>
  <c r="R1405" i="1"/>
  <c r="S1405" i="1" s="1"/>
  <c r="R1404" i="1"/>
  <c r="S1404" i="1" s="1"/>
  <c r="R1403" i="1"/>
  <c r="S1403" i="1" s="1"/>
  <c r="R1402" i="1"/>
  <c r="S1402" i="1" s="1"/>
  <c r="R1401" i="1"/>
  <c r="S1401" i="1" s="1"/>
  <c r="R1400" i="1"/>
  <c r="S1400" i="1" s="1"/>
  <c r="R1399" i="1"/>
  <c r="S1399" i="1" s="1"/>
  <c r="R1398" i="1"/>
  <c r="S1398" i="1" s="1"/>
  <c r="R1397" i="1"/>
  <c r="S1397" i="1" s="1"/>
  <c r="R1396" i="1"/>
  <c r="S1396" i="1" s="1"/>
  <c r="S1395" i="1"/>
  <c r="R1395" i="1"/>
  <c r="S1394" i="1"/>
  <c r="R1394" i="1"/>
  <c r="R1393" i="1"/>
  <c r="S1393" i="1" s="1"/>
  <c r="R1392" i="1"/>
  <c r="S1392" i="1" s="1"/>
  <c r="R1391" i="1"/>
  <c r="S1391" i="1" s="1"/>
  <c r="R1390" i="1"/>
  <c r="S1390" i="1" s="1"/>
  <c r="R1389" i="1"/>
  <c r="S1389" i="1" s="1"/>
  <c r="R1388" i="1"/>
  <c r="S1388" i="1" s="1"/>
  <c r="R1387" i="1"/>
  <c r="S1387" i="1" s="1"/>
  <c r="R1386" i="1"/>
  <c r="S1386" i="1" s="1"/>
  <c r="R1385" i="1"/>
  <c r="S1385" i="1" s="1"/>
  <c r="R1384" i="1"/>
  <c r="S1384" i="1" s="1"/>
  <c r="R1383" i="1"/>
  <c r="S1383" i="1" s="1"/>
  <c r="R1382" i="1"/>
  <c r="S1382" i="1" s="1"/>
  <c r="S1381" i="1"/>
  <c r="R1381" i="1"/>
  <c r="R1380" i="1"/>
  <c r="S1380" i="1" s="1"/>
  <c r="R1379" i="1"/>
  <c r="S1379" i="1" s="1"/>
  <c r="R1378" i="1"/>
  <c r="S1378" i="1" s="1"/>
  <c r="R1377" i="1"/>
  <c r="S1377" i="1" s="1"/>
  <c r="S1376" i="1"/>
  <c r="R1376" i="1"/>
  <c r="R1375" i="1"/>
  <c r="S1375" i="1" s="1"/>
  <c r="R1374" i="1"/>
  <c r="S1374" i="1" s="1"/>
  <c r="R1373" i="1"/>
  <c r="S1373" i="1" s="1"/>
  <c r="R1372" i="1"/>
  <c r="S1372" i="1" s="1"/>
  <c r="R1371" i="1"/>
  <c r="S1371" i="1" s="1"/>
  <c r="R1370" i="1"/>
  <c r="S1370" i="1" s="1"/>
  <c r="R1369" i="1"/>
  <c r="S1369" i="1" s="1"/>
  <c r="R1368" i="1"/>
  <c r="S1368" i="1" s="1"/>
  <c r="R1367" i="1"/>
  <c r="S1367" i="1" s="1"/>
  <c r="R1366" i="1"/>
  <c r="S1366" i="1" s="1"/>
  <c r="R1365" i="1"/>
  <c r="S1365" i="1" s="1"/>
  <c r="R1364" i="1"/>
  <c r="S1364" i="1" s="1"/>
  <c r="R1363" i="1"/>
  <c r="S1363" i="1" s="1"/>
  <c r="R1362" i="1"/>
  <c r="S1362" i="1" s="1"/>
  <c r="R1361" i="1"/>
  <c r="S1361" i="1" s="1"/>
  <c r="R1360" i="1"/>
  <c r="S1360" i="1" s="1"/>
  <c r="R1359" i="1"/>
  <c r="S1359" i="1" s="1"/>
  <c r="S1358" i="1"/>
  <c r="R1358" i="1"/>
  <c r="R1357" i="1"/>
  <c r="S1357" i="1" s="1"/>
  <c r="R1356" i="1"/>
  <c r="S1356" i="1" s="1"/>
  <c r="R1355" i="1"/>
  <c r="S1355" i="1" s="1"/>
  <c r="R1354" i="1"/>
  <c r="S1354" i="1" s="1"/>
  <c r="R1353" i="1"/>
  <c r="S1353" i="1" s="1"/>
  <c r="R1352" i="1"/>
  <c r="S1352" i="1" s="1"/>
  <c r="R1351" i="1"/>
  <c r="S1351" i="1" s="1"/>
  <c r="R1350" i="1"/>
  <c r="S1350" i="1" s="1"/>
  <c r="R1349" i="1"/>
  <c r="S1349" i="1" s="1"/>
  <c r="R1348" i="1"/>
  <c r="S1348" i="1" s="1"/>
  <c r="S1347" i="1"/>
  <c r="R1347" i="1"/>
  <c r="R1346" i="1"/>
  <c r="S1346" i="1" s="1"/>
  <c r="R1345" i="1"/>
  <c r="S1345" i="1" s="1"/>
  <c r="R1344" i="1"/>
  <c r="S1344" i="1" s="1"/>
  <c r="R1343" i="1"/>
  <c r="S1343" i="1" s="1"/>
  <c r="S1342" i="1"/>
  <c r="R1342" i="1"/>
  <c r="R1341" i="1"/>
  <c r="S1341" i="1" s="1"/>
  <c r="R1340" i="1"/>
  <c r="S1340" i="1" s="1"/>
  <c r="S1339" i="1"/>
  <c r="R1339" i="1"/>
  <c r="R1338" i="1"/>
  <c r="S1338" i="1" s="1"/>
  <c r="R1337" i="1"/>
  <c r="S1337" i="1" s="1"/>
  <c r="R1336" i="1"/>
  <c r="S1336" i="1" s="1"/>
  <c r="R1335" i="1"/>
  <c r="S1335" i="1" s="1"/>
  <c r="S1334" i="1"/>
  <c r="R1334" i="1"/>
  <c r="S1333" i="1"/>
  <c r="R1333" i="1"/>
  <c r="R1332" i="1"/>
  <c r="S1332" i="1" s="1"/>
  <c r="R1331" i="1"/>
  <c r="S1331" i="1" s="1"/>
  <c r="R1330" i="1"/>
  <c r="S1330" i="1" s="1"/>
  <c r="R1329" i="1"/>
  <c r="S1329" i="1" s="1"/>
  <c r="S1328" i="1"/>
  <c r="R1328" i="1"/>
  <c r="R1327" i="1"/>
  <c r="S1327" i="1" s="1"/>
  <c r="R1326" i="1"/>
  <c r="S1326" i="1" s="1"/>
  <c r="R1325" i="1"/>
  <c r="S1325" i="1" s="1"/>
  <c r="R1324" i="1"/>
  <c r="S1324" i="1" s="1"/>
  <c r="S1323" i="1"/>
  <c r="R1323" i="1"/>
  <c r="S1322" i="1"/>
  <c r="R1322" i="1"/>
  <c r="R1321" i="1"/>
  <c r="S1321" i="1" s="1"/>
  <c r="R1320" i="1"/>
  <c r="S1320" i="1" s="1"/>
  <c r="R1319" i="1"/>
  <c r="S1319" i="1" s="1"/>
  <c r="S1318" i="1"/>
  <c r="R1318" i="1"/>
  <c r="S1317" i="1"/>
  <c r="R1317" i="1"/>
  <c r="R1316" i="1"/>
  <c r="S1316" i="1" s="1"/>
  <c r="R1315" i="1"/>
  <c r="S1315" i="1" s="1"/>
  <c r="R1314" i="1"/>
  <c r="S1314" i="1" s="1"/>
  <c r="R1313" i="1"/>
  <c r="S1313" i="1" s="1"/>
  <c r="S1312" i="1"/>
  <c r="R1312" i="1"/>
  <c r="R1311" i="1"/>
  <c r="S1311" i="1" s="1"/>
  <c r="R1310" i="1"/>
  <c r="S1310" i="1" s="1"/>
  <c r="R1309" i="1"/>
  <c r="S1309" i="1" s="1"/>
  <c r="R1308" i="1"/>
  <c r="S1308" i="1" s="1"/>
  <c r="S1307" i="1"/>
  <c r="R1307" i="1"/>
  <c r="R1306" i="1"/>
  <c r="S1306" i="1" s="1"/>
  <c r="R1305" i="1"/>
  <c r="S1305" i="1" s="1"/>
  <c r="R1304" i="1"/>
  <c r="S1304" i="1" s="1"/>
  <c r="R1303" i="1"/>
  <c r="S1303" i="1" s="1"/>
  <c r="S1302" i="1"/>
  <c r="R1302" i="1"/>
  <c r="S1301" i="1"/>
  <c r="R1301" i="1"/>
  <c r="R1300" i="1"/>
  <c r="S1300" i="1" s="1"/>
  <c r="R1299" i="1"/>
  <c r="S1299" i="1" s="1"/>
  <c r="R1298" i="1"/>
  <c r="S1298" i="1" s="1"/>
  <c r="R1297" i="1"/>
  <c r="S1297" i="1" s="1"/>
  <c r="S1296" i="1"/>
  <c r="R1296" i="1"/>
  <c r="R1295" i="1"/>
  <c r="S1295" i="1" s="1"/>
  <c r="R1294" i="1"/>
  <c r="S1294" i="1" s="1"/>
  <c r="R1293" i="1"/>
  <c r="S1293" i="1" s="1"/>
  <c r="R1292" i="1"/>
  <c r="S1292" i="1" s="1"/>
  <c r="S1291" i="1"/>
  <c r="R1291" i="1"/>
  <c r="S1290" i="1"/>
  <c r="R1290" i="1"/>
  <c r="R1289" i="1"/>
  <c r="S1289" i="1" s="1"/>
  <c r="R1288" i="1"/>
  <c r="S1288" i="1" s="1"/>
  <c r="R1287" i="1"/>
  <c r="S1287" i="1" s="1"/>
  <c r="S1286" i="1"/>
  <c r="R1286" i="1"/>
  <c r="S1285" i="1"/>
  <c r="R1285" i="1"/>
  <c r="R1284" i="1"/>
  <c r="S1284" i="1" s="1"/>
  <c r="R1283" i="1"/>
  <c r="S1283" i="1" s="1"/>
  <c r="R1282" i="1"/>
  <c r="S1282" i="1" s="1"/>
  <c r="R1281" i="1"/>
  <c r="S1281" i="1" s="1"/>
  <c r="S1280" i="1"/>
  <c r="R1280" i="1"/>
  <c r="R1279" i="1"/>
  <c r="S1279" i="1" s="1"/>
  <c r="R1278" i="1"/>
  <c r="S1278" i="1" s="1"/>
  <c r="R1277" i="1"/>
  <c r="S1277" i="1" s="1"/>
  <c r="R1276" i="1"/>
  <c r="S1276" i="1" s="1"/>
  <c r="S1275" i="1"/>
  <c r="R1275" i="1"/>
  <c r="R1274" i="1"/>
  <c r="S1274" i="1" s="1"/>
  <c r="R1273" i="1"/>
  <c r="S1273" i="1" s="1"/>
  <c r="R1272" i="1"/>
  <c r="S1272" i="1" s="1"/>
  <c r="R1271" i="1"/>
  <c r="S1271" i="1" s="1"/>
  <c r="S1270" i="1"/>
  <c r="R1270" i="1"/>
  <c r="S1269" i="1"/>
  <c r="R1269" i="1"/>
  <c r="R1268" i="1"/>
  <c r="S1268" i="1" s="1"/>
  <c r="R1267" i="1"/>
  <c r="S1267" i="1" s="1"/>
  <c r="R1266" i="1"/>
  <c r="S1266" i="1" s="1"/>
  <c r="S1265" i="1"/>
  <c r="R1265" i="1"/>
  <c r="R1264" i="1"/>
  <c r="S1264" i="1" s="1"/>
  <c r="R1263" i="1"/>
  <c r="S1263" i="1" s="1"/>
  <c r="R1262" i="1"/>
  <c r="S1262" i="1" s="1"/>
  <c r="R1261" i="1"/>
  <c r="S1261" i="1" s="1"/>
  <c r="R1260" i="1"/>
  <c r="S1260" i="1" s="1"/>
  <c r="S1259" i="1"/>
  <c r="R1259" i="1"/>
  <c r="S1258" i="1"/>
  <c r="R1258" i="1"/>
  <c r="S1257" i="1"/>
  <c r="R1257" i="1"/>
  <c r="S1256" i="1"/>
  <c r="R1256" i="1"/>
  <c r="R1255" i="1"/>
  <c r="S1255" i="1" s="1"/>
  <c r="R1254" i="1"/>
  <c r="S1254" i="1" s="1"/>
  <c r="S1253" i="1"/>
  <c r="R1253" i="1"/>
  <c r="R1252" i="1"/>
  <c r="S1252" i="1" s="1"/>
  <c r="R1251" i="1"/>
  <c r="S1251" i="1" s="1"/>
  <c r="R1250" i="1"/>
  <c r="S1250" i="1" s="1"/>
  <c r="R1249" i="1"/>
  <c r="S1249" i="1" s="1"/>
  <c r="R1248" i="1"/>
  <c r="S1248" i="1" s="1"/>
  <c r="R1247" i="1"/>
  <c r="S1247" i="1" s="1"/>
  <c r="R1246" i="1"/>
  <c r="S1246" i="1" s="1"/>
  <c r="R1245" i="1"/>
  <c r="S1245" i="1" s="1"/>
  <c r="R1244" i="1"/>
  <c r="S1244" i="1" s="1"/>
  <c r="S1243" i="1"/>
  <c r="R1243" i="1"/>
  <c r="R1242" i="1"/>
  <c r="S1242" i="1" s="1"/>
  <c r="R1241" i="1"/>
  <c r="S1241" i="1" s="1"/>
  <c r="R1240" i="1"/>
  <c r="S1240" i="1" s="1"/>
  <c r="R1239" i="1"/>
  <c r="S1239" i="1" s="1"/>
  <c r="R1238" i="1"/>
  <c r="S1238" i="1" s="1"/>
  <c r="R1237" i="1"/>
  <c r="S1237" i="1" s="1"/>
  <c r="R1236" i="1"/>
  <c r="S1236" i="1" s="1"/>
  <c r="S1235" i="1"/>
  <c r="R1235" i="1"/>
  <c r="R1234" i="1"/>
  <c r="S1234" i="1" s="1"/>
  <c r="R1233" i="1"/>
  <c r="S1233" i="1" s="1"/>
  <c r="R1232" i="1"/>
  <c r="S1232" i="1" s="1"/>
  <c r="R1231" i="1"/>
  <c r="S1231" i="1" s="1"/>
  <c r="R1230" i="1"/>
  <c r="S1230" i="1" s="1"/>
  <c r="S1229" i="1"/>
  <c r="R1229" i="1"/>
  <c r="R1228" i="1"/>
  <c r="S1228" i="1" s="1"/>
  <c r="R1227" i="1"/>
  <c r="S1227" i="1" s="1"/>
  <c r="R1226" i="1"/>
  <c r="S1226" i="1" s="1"/>
  <c r="R1225" i="1"/>
  <c r="S1225" i="1" s="1"/>
  <c r="R1224" i="1"/>
  <c r="S1224" i="1" s="1"/>
  <c r="R1223" i="1"/>
  <c r="S1223" i="1" s="1"/>
  <c r="R1222" i="1"/>
  <c r="S1222" i="1" s="1"/>
  <c r="R1221" i="1"/>
  <c r="S1221" i="1" s="1"/>
  <c r="R1220" i="1"/>
  <c r="S1220" i="1" s="1"/>
  <c r="S1219" i="1"/>
  <c r="R1219" i="1"/>
  <c r="R1218" i="1"/>
  <c r="S1218" i="1" s="1"/>
  <c r="R1217" i="1"/>
  <c r="S1217" i="1" s="1"/>
  <c r="R1216" i="1"/>
  <c r="S1216" i="1" s="1"/>
  <c r="R1215" i="1"/>
  <c r="S1215" i="1" s="1"/>
  <c r="R1214" i="1"/>
  <c r="S1214" i="1" s="1"/>
  <c r="S1213" i="1"/>
  <c r="R1213" i="1"/>
  <c r="R1212" i="1"/>
  <c r="S1212" i="1" s="1"/>
  <c r="R1211" i="1"/>
  <c r="S1211" i="1" s="1"/>
  <c r="R1210" i="1"/>
  <c r="S1210" i="1" s="1"/>
  <c r="R1209" i="1"/>
  <c r="S1209" i="1" s="1"/>
  <c r="R1208" i="1"/>
  <c r="S1208" i="1" s="1"/>
  <c r="R1207" i="1"/>
  <c r="S1207" i="1" s="1"/>
  <c r="R1206" i="1"/>
  <c r="S1206" i="1" s="1"/>
  <c r="R1205" i="1"/>
  <c r="S1205" i="1" s="1"/>
  <c r="R1204" i="1"/>
  <c r="S1204" i="1" s="1"/>
  <c r="R1203" i="1"/>
  <c r="S1203" i="1" s="1"/>
  <c r="S1202" i="1"/>
  <c r="R1202" i="1"/>
  <c r="R1201" i="1"/>
  <c r="S1201" i="1" s="1"/>
  <c r="S1200" i="1"/>
  <c r="R1200" i="1"/>
  <c r="R1199" i="1"/>
  <c r="S1199" i="1" s="1"/>
  <c r="R1198" i="1"/>
  <c r="S1198" i="1" s="1"/>
  <c r="S1197" i="1"/>
  <c r="R1197" i="1"/>
  <c r="R1196" i="1"/>
  <c r="S1196" i="1" s="1"/>
  <c r="R1195" i="1"/>
  <c r="S1195" i="1" s="1"/>
  <c r="S1194" i="1"/>
  <c r="R1194" i="1"/>
  <c r="R1193" i="1"/>
  <c r="S1193" i="1" s="1"/>
  <c r="S1192" i="1"/>
  <c r="R1192" i="1"/>
  <c r="R1191" i="1"/>
  <c r="S1191" i="1" s="1"/>
  <c r="S1190" i="1"/>
  <c r="R1190" i="1"/>
  <c r="R1189" i="1"/>
  <c r="S1189" i="1" s="1"/>
  <c r="R1188" i="1"/>
  <c r="S1188" i="1" s="1"/>
  <c r="S1187" i="1"/>
  <c r="R1187" i="1"/>
  <c r="R1186" i="1"/>
  <c r="S1186" i="1" s="1"/>
  <c r="R1185" i="1"/>
  <c r="S1185" i="1" s="1"/>
  <c r="R1184" i="1"/>
  <c r="S1184" i="1" s="1"/>
  <c r="R1183" i="1"/>
  <c r="S1183" i="1" s="1"/>
  <c r="R1182" i="1"/>
  <c r="S1182" i="1" s="1"/>
  <c r="S1181" i="1"/>
  <c r="R1181" i="1"/>
  <c r="R1180" i="1"/>
  <c r="S1180" i="1" s="1"/>
  <c r="R1179" i="1"/>
  <c r="S1179" i="1" s="1"/>
  <c r="S1178" i="1"/>
  <c r="R1178" i="1"/>
  <c r="R1177" i="1"/>
  <c r="S1177" i="1" s="1"/>
  <c r="R1176" i="1"/>
  <c r="S1176" i="1" s="1"/>
  <c r="R1175" i="1"/>
  <c r="S1175" i="1" s="1"/>
  <c r="R1174" i="1"/>
  <c r="S1174" i="1" s="1"/>
  <c r="S1173" i="1"/>
  <c r="R1173" i="1"/>
  <c r="R1172" i="1"/>
  <c r="S1172" i="1" s="1"/>
  <c r="R1171" i="1"/>
  <c r="S1171" i="1" s="1"/>
  <c r="R1170" i="1"/>
  <c r="S1170" i="1" s="1"/>
  <c r="R1169" i="1"/>
  <c r="S1169" i="1" s="1"/>
  <c r="R1168" i="1"/>
  <c r="S1168" i="1" s="1"/>
  <c r="R1167" i="1"/>
  <c r="S1167" i="1" s="1"/>
  <c r="S1166" i="1"/>
  <c r="R1166" i="1"/>
  <c r="R1165" i="1"/>
  <c r="S1165" i="1" s="1"/>
  <c r="R1164" i="1"/>
  <c r="S1164" i="1" s="1"/>
  <c r="S1163" i="1"/>
  <c r="R1163" i="1"/>
  <c r="R1162" i="1"/>
  <c r="S1162" i="1" s="1"/>
  <c r="R1161" i="1"/>
  <c r="S1161" i="1" s="1"/>
  <c r="R1160" i="1"/>
  <c r="S1160" i="1" s="1"/>
  <c r="R1159" i="1"/>
  <c r="S1159" i="1" s="1"/>
  <c r="S1158" i="1"/>
  <c r="R1158" i="1"/>
  <c r="R1157" i="1"/>
  <c r="S1157" i="1" s="1"/>
  <c r="R1156" i="1"/>
  <c r="S1156" i="1" s="1"/>
  <c r="S1155" i="1"/>
  <c r="R1155" i="1"/>
  <c r="R1154" i="1"/>
  <c r="S1154" i="1" s="1"/>
  <c r="R1153" i="1"/>
  <c r="S1153" i="1" s="1"/>
  <c r="S1152" i="1"/>
  <c r="R1152" i="1"/>
  <c r="R1151" i="1"/>
  <c r="S1151" i="1" s="1"/>
  <c r="R1150" i="1"/>
  <c r="S1150" i="1" s="1"/>
  <c r="S1149" i="1"/>
  <c r="R1149" i="1"/>
  <c r="R1148" i="1"/>
  <c r="S1148" i="1" s="1"/>
  <c r="S1147" i="1"/>
  <c r="R1147" i="1"/>
  <c r="R1146" i="1"/>
  <c r="S1146" i="1" s="1"/>
  <c r="R1145" i="1"/>
  <c r="S1145" i="1" s="1"/>
  <c r="R1144" i="1"/>
  <c r="S1144" i="1" s="1"/>
  <c r="R1143" i="1"/>
  <c r="S1143" i="1" s="1"/>
  <c r="R1142" i="1"/>
  <c r="S1142" i="1" s="1"/>
  <c r="S1141" i="1"/>
  <c r="R1141" i="1"/>
  <c r="R1140" i="1"/>
  <c r="S1140" i="1" s="1"/>
  <c r="R1139" i="1"/>
  <c r="S1139" i="1" s="1"/>
  <c r="S1138" i="1"/>
  <c r="R1138" i="1"/>
  <c r="R1137" i="1"/>
  <c r="S1137" i="1" s="1"/>
  <c r="S1136" i="1"/>
  <c r="R1136" i="1"/>
  <c r="R1135" i="1"/>
  <c r="S1135" i="1" s="1"/>
  <c r="R1134" i="1"/>
  <c r="S1134" i="1" s="1"/>
  <c r="R1133" i="1"/>
  <c r="S1133" i="1" s="1"/>
  <c r="R1132" i="1"/>
  <c r="S1132" i="1" s="1"/>
  <c r="R1131" i="1"/>
  <c r="S1131" i="1" s="1"/>
  <c r="S1130" i="1"/>
  <c r="R1130" i="1"/>
  <c r="R1129" i="1"/>
  <c r="S1129" i="1" s="1"/>
  <c r="R1128" i="1"/>
  <c r="S1128" i="1" s="1"/>
  <c r="R1127" i="1"/>
  <c r="S1127" i="1" s="1"/>
  <c r="R1126" i="1"/>
  <c r="S1126" i="1" s="1"/>
  <c r="S1125" i="1"/>
  <c r="R1125" i="1"/>
  <c r="R1124" i="1"/>
  <c r="S1124" i="1" s="1"/>
  <c r="R1123" i="1"/>
  <c r="S1123" i="1" s="1"/>
  <c r="S1122" i="1"/>
  <c r="R1122" i="1"/>
  <c r="R1121" i="1"/>
  <c r="S1121" i="1" s="1"/>
  <c r="S1120" i="1"/>
  <c r="R1120" i="1"/>
  <c r="R1119" i="1"/>
  <c r="S1119" i="1" s="1"/>
  <c r="S1118" i="1"/>
  <c r="R1118" i="1"/>
  <c r="R1117" i="1"/>
  <c r="S1117" i="1" s="1"/>
  <c r="R1116" i="1"/>
  <c r="S1116" i="1" s="1"/>
  <c r="R1115" i="1"/>
  <c r="S1115" i="1" s="1"/>
  <c r="R1114" i="1"/>
  <c r="S1114" i="1" s="1"/>
  <c r="R1113" i="1"/>
  <c r="S1113" i="1" s="1"/>
  <c r="R1112" i="1"/>
  <c r="S1112" i="1" s="1"/>
  <c r="R1111" i="1"/>
  <c r="S1111" i="1" s="1"/>
  <c r="R1110" i="1"/>
  <c r="S1110" i="1" s="1"/>
  <c r="R1109" i="1"/>
  <c r="S1109" i="1" s="1"/>
  <c r="S1108" i="1"/>
  <c r="R1108" i="1"/>
  <c r="R1107" i="1"/>
  <c r="S1107" i="1" s="1"/>
  <c r="R1106" i="1"/>
  <c r="S1106" i="1" s="1"/>
  <c r="S1105" i="1"/>
  <c r="R1105" i="1"/>
  <c r="R1104" i="1"/>
  <c r="S1104" i="1" s="1"/>
  <c r="S1103" i="1"/>
  <c r="R1103" i="1"/>
  <c r="R1102" i="1"/>
  <c r="S1102" i="1" s="1"/>
  <c r="S1101" i="1"/>
  <c r="R1101" i="1"/>
  <c r="R1100" i="1"/>
  <c r="S1100" i="1" s="1"/>
  <c r="R1099" i="1"/>
  <c r="S1099" i="1" s="1"/>
  <c r="S1098" i="1"/>
  <c r="R1098" i="1"/>
  <c r="R1097" i="1"/>
  <c r="S1097" i="1" s="1"/>
  <c r="R1096" i="1"/>
  <c r="S1096" i="1" s="1"/>
  <c r="R1095" i="1"/>
  <c r="S1095" i="1" s="1"/>
  <c r="R1094" i="1"/>
  <c r="S1094" i="1" s="1"/>
  <c r="R1093" i="1"/>
  <c r="S1093" i="1" s="1"/>
  <c r="S1092" i="1"/>
  <c r="R1092" i="1"/>
  <c r="R1091" i="1"/>
  <c r="S1091" i="1" s="1"/>
  <c r="S1090" i="1"/>
  <c r="R1090" i="1"/>
  <c r="R1089" i="1"/>
  <c r="S1089" i="1" s="1"/>
  <c r="R1088" i="1"/>
  <c r="S1088" i="1" s="1"/>
  <c r="S1087" i="1"/>
  <c r="R1087" i="1"/>
  <c r="R1086" i="1"/>
  <c r="S1086" i="1" s="1"/>
  <c r="S1085" i="1"/>
  <c r="R1085" i="1"/>
  <c r="R1084" i="1"/>
  <c r="S1084" i="1" s="1"/>
  <c r="R1083" i="1"/>
  <c r="S1083" i="1" s="1"/>
  <c r="S1082" i="1"/>
  <c r="R1082" i="1"/>
  <c r="R1081" i="1"/>
  <c r="S1081" i="1" s="1"/>
  <c r="S1080" i="1"/>
  <c r="R1080" i="1"/>
  <c r="R1079" i="1"/>
  <c r="S1079" i="1" s="1"/>
  <c r="R1078" i="1"/>
  <c r="S1078" i="1" s="1"/>
  <c r="S1077" i="1"/>
  <c r="R1077" i="1"/>
  <c r="R1076" i="1"/>
  <c r="S1076" i="1" s="1"/>
  <c r="R1075" i="1"/>
  <c r="S1075" i="1" s="1"/>
  <c r="S1074" i="1"/>
  <c r="R1074" i="1"/>
  <c r="R1073" i="1"/>
  <c r="S1073" i="1" s="1"/>
  <c r="S1072" i="1"/>
  <c r="R1072" i="1"/>
  <c r="R1071" i="1"/>
  <c r="S1071" i="1" s="1"/>
  <c r="S1070" i="1"/>
  <c r="R1070" i="1"/>
  <c r="R1069" i="1"/>
  <c r="S1069" i="1" s="1"/>
  <c r="R1068" i="1"/>
  <c r="S1068" i="1" s="1"/>
  <c r="R1067" i="1"/>
  <c r="S1067" i="1" s="1"/>
  <c r="R1066" i="1"/>
  <c r="S1066" i="1" s="1"/>
  <c r="R1065" i="1"/>
  <c r="S1065" i="1" s="1"/>
  <c r="S1064" i="1"/>
  <c r="R1064" i="1"/>
  <c r="R1063" i="1"/>
  <c r="S1063" i="1" s="1"/>
  <c r="R1062" i="1"/>
  <c r="S1062" i="1" s="1"/>
  <c r="S1061" i="1"/>
  <c r="R1061" i="1"/>
  <c r="R1060" i="1"/>
  <c r="S1060" i="1" s="1"/>
  <c r="R1059" i="1"/>
  <c r="S1059" i="1" s="1"/>
  <c r="R1058" i="1"/>
  <c r="S1058" i="1" s="1"/>
  <c r="S1057" i="1"/>
  <c r="R1057" i="1"/>
  <c r="R1056" i="1"/>
  <c r="S1056" i="1" s="1"/>
  <c r="S1055" i="1"/>
  <c r="R1055" i="1"/>
  <c r="R1054" i="1"/>
  <c r="S1054" i="1" s="1"/>
  <c r="S1053" i="1"/>
  <c r="R1053" i="1"/>
  <c r="R1052" i="1"/>
  <c r="S1052" i="1" s="1"/>
  <c r="R1051" i="1"/>
  <c r="S1051" i="1" s="1"/>
  <c r="S1050" i="1"/>
  <c r="R1050" i="1"/>
  <c r="R1049" i="1"/>
  <c r="S1049" i="1" s="1"/>
  <c r="R1048" i="1"/>
  <c r="S1048" i="1" s="1"/>
  <c r="R1047" i="1"/>
  <c r="S1047" i="1" s="1"/>
  <c r="R1046" i="1"/>
  <c r="S1046" i="1" s="1"/>
  <c r="R1045" i="1"/>
  <c r="S1045" i="1" s="1"/>
  <c r="S1044" i="1"/>
  <c r="R1044" i="1"/>
  <c r="R1043" i="1"/>
  <c r="S1043" i="1" s="1"/>
  <c r="S1042" i="1"/>
  <c r="R1042" i="1"/>
  <c r="R1041" i="1"/>
  <c r="S1041" i="1" s="1"/>
  <c r="S1040" i="1"/>
  <c r="R1040" i="1"/>
  <c r="R1039" i="1"/>
  <c r="S1039" i="1" s="1"/>
  <c r="R1038" i="1"/>
  <c r="S1038" i="1" s="1"/>
  <c r="S1037" i="1"/>
  <c r="R1037" i="1"/>
  <c r="R1036" i="1"/>
  <c r="S1036" i="1" s="1"/>
  <c r="R1035" i="1"/>
  <c r="S1035" i="1" s="1"/>
  <c r="S1034" i="1"/>
  <c r="R1034" i="1"/>
  <c r="R1033" i="1"/>
  <c r="S1033" i="1" s="1"/>
  <c r="S1032" i="1"/>
  <c r="R1032" i="1"/>
  <c r="R1031" i="1"/>
  <c r="S1031" i="1" s="1"/>
  <c r="R1030" i="1"/>
  <c r="S1030" i="1" s="1"/>
  <c r="S1029" i="1"/>
  <c r="R1029" i="1"/>
  <c r="R1028" i="1"/>
  <c r="S1028" i="1" s="1"/>
  <c r="R1027" i="1"/>
  <c r="S1027" i="1" s="1"/>
  <c r="S1026" i="1"/>
  <c r="R1026" i="1"/>
  <c r="R1025" i="1"/>
  <c r="S1025" i="1" s="1"/>
  <c r="S1024" i="1"/>
  <c r="R1024" i="1"/>
  <c r="R1023" i="1"/>
  <c r="S1023" i="1" s="1"/>
  <c r="S1022" i="1"/>
  <c r="R1022" i="1"/>
  <c r="R1021" i="1"/>
  <c r="S1021" i="1" s="1"/>
  <c r="R1020" i="1"/>
  <c r="S1020" i="1" s="1"/>
  <c r="R1019" i="1"/>
  <c r="S1019" i="1" s="1"/>
  <c r="R1018" i="1"/>
  <c r="S1018" i="1" s="1"/>
  <c r="R1017" i="1"/>
  <c r="S1017" i="1" s="1"/>
  <c r="S1016" i="1"/>
  <c r="R1016" i="1"/>
  <c r="R1015" i="1"/>
  <c r="S1015" i="1" s="1"/>
  <c r="R1014" i="1"/>
  <c r="S1014" i="1" s="1"/>
  <c r="S1013" i="1"/>
  <c r="R1013" i="1"/>
  <c r="R1012" i="1"/>
  <c r="S1012" i="1" s="1"/>
  <c r="R1011" i="1"/>
  <c r="S1011" i="1" s="1"/>
  <c r="R1010" i="1"/>
  <c r="S1010" i="1" s="1"/>
  <c r="S1009" i="1"/>
  <c r="R1009" i="1"/>
  <c r="R1008" i="1"/>
  <c r="S1008" i="1" s="1"/>
  <c r="R1007" i="1"/>
  <c r="S1007" i="1" s="1"/>
  <c r="S1006" i="1"/>
  <c r="R1006" i="1"/>
  <c r="R1005" i="1"/>
  <c r="S1005" i="1" s="1"/>
  <c r="R1004" i="1"/>
  <c r="S1004" i="1" s="1"/>
  <c r="R1003" i="1"/>
  <c r="S1003" i="1" s="1"/>
  <c r="S1002" i="1"/>
  <c r="R1002" i="1"/>
  <c r="R1001" i="1"/>
  <c r="S1001" i="1" s="1"/>
  <c r="R1000" i="1"/>
  <c r="S1000" i="1" s="1"/>
  <c r="R999" i="1"/>
  <c r="S999" i="1" s="1"/>
  <c r="R998" i="1"/>
  <c r="S998" i="1" s="1"/>
  <c r="R997" i="1"/>
  <c r="S997" i="1" s="1"/>
  <c r="S996" i="1"/>
  <c r="R996" i="1"/>
  <c r="R995" i="1"/>
  <c r="S995" i="1" s="1"/>
  <c r="R994" i="1"/>
  <c r="S994" i="1" s="1"/>
  <c r="S993" i="1"/>
  <c r="R993" i="1"/>
  <c r="R992" i="1"/>
  <c r="S992" i="1" s="1"/>
  <c r="S991" i="1"/>
  <c r="R991" i="1"/>
  <c r="R990" i="1"/>
  <c r="S990" i="1" s="1"/>
  <c r="S989" i="1"/>
  <c r="R989" i="1"/>
  <c r="R988" i="1"/>
  <c r="S988" i="1" s="1"/>
  <c r="R987" i="1"/>
  <c r="S987" i="1" s="1"/>
  <c r="S986" i="1"/>
  <c r="R986" i="1"/>
  <c r="R985" i="1"/>
  <c r="S985" i="1" s="1"/>
  <c r="S984" i="1"/>
  <c r="R984" i="1"/>
  <c r="R983" i="1"/>
  <c r="S983" i="1" s="1"/>
  <c r="R982" i="1"/>
  <c r="S982" i="1" s="1"/>
  <c r="S981" i="1"/>
  <c r="R981" i="1"/>
  <c r="R980" i="1"/>
  <c r="S980" i="1" s="1"/>
  <c r="R979" i="1"/>
  <c r="S979" i="1" s="1"/>
  <c r="S978" i="1"/>
  <c r="R978" i="1"/>
  <c r="R977" i="1"/>
  <c r="S977" i="1" s="1"/>
  <c r="S976" i="1"/>
  <c r="R976" i="1"/>
  <c r="R975" i="1"/>
  <c r="S975" i="1" s="1"/>
  <c r="R974" i="1"/>
  <c r="S974" i="1" s="1"/>
  <c r="S973" i="1"/>
  <c r="R973" i="1"/>
  <c r="R972" i="1"/>
  <c r="S972" i="1" s="1"/>
  <c r="R971" i="1"/>
  <c r="S971" i="1" s="1"/>
  <c r="S970" i="1"/>
  <c r="R970" i="1"/>
  <c r="R969" i="1"/>
  <c r="S969" i="1" s="1"/>
  <c r="S968" i="1"/>
  <c r="R968" i="1"/>
  <c r="R967" i="1"/>
  <c r="S967" i="1" s="1"/>
  <c r="R966" i="1"/>
  <c r="S966" i="1" s="1"/>
  <c r="S965" i="1"/>
  <c r="R965" i="1"/>
  <c r="R964" i="1"/>
  <c r="S964" i="1" s="1"/>
  <c r="R963" i="1"/>
  <c r="S963" i="1" s="1"/>
  <c r="S962" i="1"/>
  <c r="R962" i="1"/>
  <c r="R961" i="1"/>
  <c r="S961" i="1" s="1"/>
  <c r="S960" i="1"/>
  <c r="R960" i="1"/>
  <c r="R959" i="1"/>
  <c r="S959" i="1" s="1"/>
  <c r="R958" i="1"/>
  <c r="S958" i="1" s="1"/>
  <c r="S957" i="1"/>
  <c r="R957" i="1"/>
  <c r="R956" i="1"/>
  <c r="S956" i="1" s="1"/>
  <c r="R955" i="1"/>
  <c r="S955" i="1" s="1"/>
  <c r="S954" i="1"/>
  <c r="R954" i="1"/>
  <c r="R953" i="1"/>
  <c r="S953" i="1" s="1"/>
  <c r="S952" i="1"/>
  <c r="R952" i="1"/>
  <c r="R951" i="1"/>
  <c r="S951" i="1" s="1"/>
  <c r="R950" i="1"/>
  <c r="S950" i="1" s="1"/>
  <c r="S949" i="1"/>
  <c r="R949" i="1"/>
  <c r="R948" i="1"/>
  <c r="S948" i="1" s="1"/>
  <c r="R947" i="1"/>
  <c r="S947" i="1" s="1"/>
  <c r="S946" i="1"/>
  <c r="R946" i="1"/>
  <c r="R945" i="1"/>
  <c r="S945" i="1" s="1"/>
  <c r="S944" i="1"/>
  <c r="R944" i="1"/>
  <c r="R943" i="1"/>
  <c r="S943" i="1" s="1"/>
  <c r="R942" i="1"/>
  <c r="S942" i="1" s="1"/>
  <c r="S941" i="1"/>
  <c r="R941" i="1"/>
  <c r="R940" i="1"/>
  <c r="S940" i="1" s="1"/>
  <c r="R939" i="1"/>
  <c r="S939" i="1" s="1"/>
  <c r="R938" i="1"/>
  <c r="S938" i="1" s="1"/>
  <c r="R937" i="1"/>
  <c r="S937" i="1" s="1"/>
  <c r="R936" i="1"/>
  <c r="S936" i="1" s="1"/>
  <c r="R935" i="1"/>
  <c r="S935" i="1" s="1"/>
  <c r="R934" i="1"/>
  <c r="S934" i="1" s="1"/>
  <c r="S933" i="1"/>
  <c r="R933" i="1"/>
  <c r="R932" i="1"/>
  <c r="S932" i="1" s="1"/>
  <c r="R931" i="1"/>
  <c r="S931" i="1" s="1"/>
  <c r="S930" i="1"/>
  <c r="R930" i="1"/>
  <c r="R929" i="1"/>
  <c r="S929" i="1" s="1"/>
  <c r="R928" i="1"/>
  <c r="S928" i="1" s="1"/>
  <c r="R927" i="1"/>
  <c r="S927" i="1" s="1"/>
  <c r="R926" i="1"/>
  <c r="S926" i="1" s="1"/>
  <c r="S925" i="1"/>
  <c r="R925" i="1"/>
  <c r="R924" i="1"/>
  <c r="S924" i="1" s="1"/>
  <c r="R923" i="1"/>
  <c r="S923" i="1" s="1"/>
  <c r="R922" i="1"/>
  <c r="S922" i="1" s="1"/>
  <c r="R921" i="1"/>
  <c r="S921" i="1" s="1"/>
  <c r="R920" i="1"/>
  <c r="S920" i="1" s="1"/>
  <c r="R919" i="1"/>
  <c r="S919" i="1" s="1"/>
  <c r="S918" i="1"/>
  <c r="R918" i="1"/>
  <c r="R917" i="1"/>
  <c r="S917" i="1" s="1"/>
  <c r="R916" i="1"/>
  <c r="S916" i="1" s="1"/>
  <c r="R915" i="1"/>
  <c r="S915" i="1" s="1"/>
  <c r="R914" i="1"/>
  <c r="S914" i="1" s="1"/>
  <c r="R913" i="1"/>
  <c r="S913" i="1" s="1"/>
  <c r="R912" i="1"/>
  <c r="S912" i="1" s="1"/>
  <c r="R911" i="1"/>
  <c r="S911" i="1" s="1"/>
  <c r="S910" i="1"/>
  <c r="R910" i="1"/>
  <c r="R909" i="1"/>
  <c r="S909" i="1" s="1"/>
  <c r="R908" i="1"/>
  <c r="S908" i="1" s="1"/>
  <c r="R907" i="1"/>
  <c r="S907" i="1" s="1"/>
  <c r="R906" i="1"/>
  <c r="S906" i="1" s="1"/>
  <c r="R905" i="1"/>
  <c r="S905" i="1" s="1"/>
  <c r="R904" i="1"/>
  <c r="S904" i="1" s="1"/>
  <c r="R903" i="1"/>
  <c r="S903" i="1" s="1"/>
  <c r="S902" i="1"/>
  <c r="R902" i="1"/>
  <c r="R901" i="1"/>
  <c r="S901" i="1" s="1"/>
  <c r="R900" i="1"/>
  <c r="S900" i="1" s="1"/>
  <c r="R899" i="1"/>
  <c r="S899" i="1" s="1"/>
  <c r="R898" i="1"/>
  <c r="S898" i="1" s="1"/>
  <c r="R897" i="1"/>
  <c r="S897" i="1" s="1"/>
  <c r="R896" i="1"/>
  <c r="S896" i="1" s="1"/>
  <c r="R895" i="1"/>
  <c r="S895" i="1" s="1"/>
  <c r="S894" i="1"/>
  <c r="R894" i="1"/>
  <c r="R893" i="1"/>
  <c r="S893" i="1" s="1"/>
  <c r="R892" i="1"/>
  <c r="S892" i="1" s="1"/>
  <c r="R891" i="1"/>
  <c r="S891" i="1" s="1"/>
  <c r="R890" i="1"/>
  <c r="S890" i="1" s="1"/>
  <c r="R889" i="1"/>
  <c r="S889" i="1" s="1"/>
  <c r="R888" i="1"/>
  <c r="S888" i="1" s="1"/>
  <c r="R887" i="1"/>
  <c r="S887" i="1" s="1"/>
  <c r="S886" i="1"/>
  <c r="R886" i="1"/>
  <c r="R885" i="1"/>
  <c r="S885" i="1" s="1"/>
  <c r="R884" i="1"/>
  <c r="S884" i="1" s="1"/>
  <c r="R883" i="1"/>
  <c r="S883" i="1" s="1"/>
  <c r="R882" i="1"/>
  <c r="S882" i="1" s="1"/>
  <c r="R881" i="1"/>
  <c r="S881" i="1" s="1"/>
  <c r="R880" i="1"/>
  <c r="S880" i="1" s="1"/>
  <c r="R879" i="1"/>
  <c r="S879" i="1" s="1"/>
  <c r="S878" i="1"/>
  <c r="R878" i="1"/>
  <c r="R877" i="1"/>
  <c r="S877" i="1" s="1"/>
  <c r="R876" i="1"/>
  <c r="S876" i="1" s="1"/>
  <c r="R875" i="1"/>
  <c r="S875" i="1" s="1"/>
  <c r="R874" i="1"/>
  <c r="S874" i="1" s="1"/>
  <c r="R873" i="1"/>
  <c r="S873" i="1" s="1"/>
  <c r="R872" i="1"/>
  <c r="S872" i="1" s="1"/>
  <c r="R871" i="1"/>
  <c r="S871" i="1" s="1"/>
  <c r="S870" i="1"/>
  <c r="R870" i="1"/>
  <c r="R869" i="1"/>
  <c r="S869" i="1" s="1"/>
  <c r="R868" i="1"/>
  <c r="S868" i="1" s="1"/>
  <c r="R867" i="1"/>
  <c r="S867" i="1" s="1"/>
  <c r="R866" i="1"/>
  <c r="S866" i="1" s="1"/>
  <c r="R865" i="1"/>
  <c r="S865" i="1" s="1"/>
  <c r="R864" i="1"/>
  <c r="S864" i="1" s="1"/>
  <c r="R863" i="1"/>
  <c r="S863" i="1" s="1"/>
  <c r="S862" i="1"/>
  <c r="R862" i="1"/>
  <c r="R861" i="1"/>
  <c r="S861" i="1" s="1"/>
  <c r="R860" i="1"/>
  <c r="S860" i="1" s="1"/>
  <c r="R859" i="1"/>
  <c r="S859" i="1" s="1"/>
  <c r="R858" i="1"/>
  <c r="S858" i="1" s="1"/>
  <c r="R857" i="1"/>
  <c r="S857" i="1" s="1"/>
  <c r="S856" i="1"/>
  <c r="R856" i="1"/>
  <c r="R855" i="1"/>
  <c r="S855" i="1" s="1"/>
  <c r="S854" i="1"/>
  <c r="R854" i="1"/>
  <c r="R853" i="1"/>
  <c r="S853" i="1" s="1"/>
  <c r="R852" i="1"/>
  <c r="S852" i="1" s="1"/>
  <c r="R851" i="1"/>
  <c r="S851" i="1" s="1"/>
  <c r="R850" i="1"/>
  <c r="S850" i="1" s="1"/>
  <c r="R849" i="1"/>
  <c r="S849" i="1" s="1"/>
  <c r="S848" i="1"/>
  <c r="R848" i="1"/>
  <c r="R847" i="1"/>
  <c r="S847" i="1" s="1"/>
  <c r="S846" i="1"/>
  <c r="R846" i="1"/>
  <c r="R845" i="1"/>
  <c r="S845" i="1" s="1"/>
  <c r="R844" i="1"/>
  <c r="S844" i="1" s="1"/>
  <c r="R843" i="1"/>
  <c r="S843" i="1" s="1"/>
  <c r="R842" i="1"/>
  <c r="S842" i="1" s="1"/>
  <c r="R841" i="1"/>
  <c r="S841" i="1" s="1"/>
  <c r="S840" i="1"/>
  <c r="R840" i="1"/>
  <c r="R839" i="1"/>
  <c r="S839" i="1" s="1"/>
  <c r="R838" i="1"/>
  <c r="S838" i="1" s="1"/>
  <c r="S837" i="1"/>
  <c r="R837" i="1"/>
  <c r="R836" i="1"/>
  <c r="S836" i="1" s="1"/>
  <c r="R835" i="1"/>
  <c r="S835" i="1" s="1"/>
  <c r="S834" i="1"/>
  <c r="R834" i="1"/>
  <c r="R833" i="1"/>
  <c r="S833" i="1" s="1"/>
  <c r="S832" i="1"/>
  <c r="R832" i="1"/>
  <c r="R831" i="1"/>
  <c r="S831" i="1" s="1"/>
  <c r="R830" i="1"/>
  <c r="S830" i="1" s="1"/>
  <c r="S829" i="1"/>
  <c r="R829" i="1"/>
  <c r="R828" i="1"/>
  <c r="S828" i="1" s="1"/>
  <c r="R827" i="1"/>
  <c r="S827" i="1" s="1"/>
  <c r="S826" i="1"/>
  <c r="R826" i="1"/>
  <c r="R825" i="1"/>
  <c r="S825" i="1" s="1"/>
  <c r="S824" i="1"/>
  <c r="R824" i="1"/>
  <c r="R823" i="1"/>
  <c r="S823" i="1" s="1"/>
  <c r="R822" i="1"/>
  <c r="S822" i="1" s="1"/>
  <c r="S821" i="1"/>
  <c r="R821" i="1"/>
  <c r="R820" i="1"/>
  <c r="S820" i="1" s="1"/>
  <c r="R819" i="1"/>
  <c r="S819" i="1" s="1"/>
  <c r="S818" i="1"/>
  <c r="R818" i="1"/>
  <c r="R817" i="1"/>
  <c r="S817" i="1" s="1"/>
  <c r="S816" i="1"/>
  <c r="R816" i="1"/>
  <c r="R815" i="1"/>
  <c r="S815" i="1" s="1"/>
  <c r="R814" i="1"/>
  <c r="S814" i="1" s="1"/>
  <c r="S813" i="1"/>
  <c r="R813" i="1"/>
  <c r="R812" i="1"/>
  <c r="S812" i="1" s="1"/>
  <c r="R811" i="1"/>
  <c r="S811" i="1" s="1"/>
  <c r="R810" i="1"/>
  <c r="S810" i="1" s="1"/>
  <c r="R809" i="1"/>
  <c r="S809" i="1" s="1"/>
  <c r="R808" i="1"/>
  <c r="S808" i="1" s="1"/>
  <c r="R807" i="1"/>
  <c r="S807" i="1" s="1"/>
  <c r="R806" i="1"/>
  <c r="S806" i="1" s="1"/>
  <c r="S805" i="1"/>
  <c r="R805" i="1"/>
  <c r="R804" i="1"/>
  <c r="S804" i="1" s="1"/>
  <c r="R803" i="1"/>
  <c r="S803" i="1" s="1"/>
  <c r="S802" i="1"/>
  <c r="R802" i="1"/>
  <c r="R801" i="1"/>
  <c r="S801" i="1" s="1"/>
  <c r="R800" i="1"/>
  <c r="S800" i="1" s="1"/>
  <c r="R799" i="1"/>
  <c r="S799" i="1" s="1"/>
  <c r="R798" i="1"/>
  <c r="S798" i="1" s="1"/>
  <c r="R797" i="1"/>
  <c r="S797" i="1" s="1"/>
  <c r="R796" i="1"/>
  <c r="S796" i="1" s="1"/>
  <c r="R795" i="1"/>
  <c r="S795" i="1" s="1"/>
  <c r="R794" i="1"/>
  <c r="S794" i="1" s="1"/>
  <c r="S793" i="1"/>
  <c r="R793" i="1"/>
  <c r="R792" i="1"/>
  <c r="S792" i="1" s="1"/>
  <c r="S791" i="1"/>
  <c r="R791" i="1"/>
  <c r="R790" i="1"/>
  <c r="S790" i="1" s="1"/>
  <c r="R789" i="1"/>
  <c r="S789" i="1" s="1"/>
  <c r="S788" i="1"/>
  <c r="R788" i="1"/>
  <c r="R787" i="1"/>
  <c r="S787" i="1" s="1"/>
  <c r="R786" i="1"/>
  <c r="S786" i="1" s="1"/>
  <c r="R785" i="1"/>
  <c r="S785" i="1" s="1"/>
  <c r="S784" i="1"/>
  <c r="R784" i="1"/>
  <c r="R783" i="1"/>
  <c r="S783" i="1" s="1"/>
  <c r="R782" i="1"/>
  <c r="S782" i="1" s="1"/>
  <c r="R781" i="1"/>
  <c r="S781" i="1" s="1"/>
  <c r="R780" i="1"/>
  <c r="S780" i="1" s="1"/>
  <c r="R779" i="1"/>
  <c r="S779" i="1" s="1"/>
  <c r="S778" i="1"/>
  <c r="R778" i="1"/>
  <c r="R777" i="1"/>
  <c r="S777" i="1" s="1"/>
  <c r="S776" i="1"/>
  <c r="R776" i="1"/>
  <c r="R775" i="1"/>
  <c r="S775" i="1" s="1"/>
  <c r="R774" i="1"/>
  <c r="S774" i="1" s="1"/>
  <c r="S773" i="1"/>
  <c r="R773" i="1"/>
  <c r="R772" i="1"/>
  <c r="S772" i="1" s="1"/>
  <c r="R771" i="1"/>
  <c r="S771" i="1" s="1"/>
  <c r="R770" i="1"/>
  <c r="S770" i="1" s="1"/>
  <c r="R769" i="1"/>
  <c r="S769" i="1" s="1"/>
  <c r="R768" i="1"/>
  <c r="S768" i="1" s="1"/>
  <c r="R767" i="1"/>
  <c r="S767" i="1" s="1"/>
  <c r="R766" i="1"/>
  <c r="S766" i="1" s="1"/>
  <c r="R765" i="1"/>
  <c r="S765" i="1" s="1"/>
  <c r="R764" i="1"/>
  <c r="S764" i="1" s="1"/>
  <c r="R763" i="1"/>
  <c r="S763" i="1" s="1"/>
  <c r="R762" i="1"/>
  <c r="S762" i="1" s="1"/>
  <c r="S761" i="1"/>
  <c r="R761" i="1"/>
  <c r="R760" i="1"/>
  <c r="S760" i="1" s="1"/>
  <c r="S759" i="1"/>
  <c r="R759" i="1"/>
  <c r="R758" i="1"/>
  <c r="S758" i="1" s="1"/>
  <c r="S757" i="1"/>
  <c r="R757" i="1"/>
  <c r="R756" i="1"/>
  <c r="S756" i="1" s="1"/>
  <c r="R755" i="1"/>
  <c r="S755" i="1" s="1"/>
  <c r="R754" i="1"/>
  <c r="S754" i="1" s="1"/>
  <c r="R753" i="1"/>
  <c r="S753" i="1" s="1"/>
  <c r="R752" i="1"/>
  <c r="S752" i="1" s="1"/>
  <c r="R751" i="1"/>
  <c r="S751" i="1" s="1"/>
  <c r="S750" i="1"/>
  <c r="R750" i="1"/>
  <c r="R749" i="1"/>
  <c r="S749" i="1" s="1"/>
  <c r="R748" i="1"/>
  <c r="S748" i="1" s="1"/>
  <c r="R747" i="1"/>
  <c r="S747" i="1" s="1"/>
  <c r="R746" i="1"/>
  <c r="S746" i="1" s="1"/>
  <c r="S745" i="1"/>
  <c r="R745" i="1"/>
  <c r="R744" i="1"/>
  <c r="S744" i="1" s="1"/>
  <c r="S743" i="1"/>
  <c r="R743" i="1"/>
  <c r="R742" i="1"/>
  <c r="S742" i="1" s="1"/>
  <c r="R741" i="1"/>
  <c r="S741" i="1" s="1"/>
  <c r="S740" i="1"/>
  <c r="R740" i="1"/>
  <c r="R739" i="1"/>
  <c r="S739" i="1" s="1"/>
  <c r="R738" i="1"/>
  <c r="S738" i="1" s="1"/>
  <c r="R737" i="1"/>
  <c r="S737" i="1" s="1"/>
  <c r="R736" i="1"/>
  <c r="S736" i="1" s="1"/>
  <c r="R735" i="1"/>
  <c r="S735" i="1" s="1"/>
  <c r="S734" i="1"/>
  <c r="R734" i="1"/>
  <c r="R733" i="1"/>
  <c r="S733" i="1" s="1"/>
  <c r="R732" i="1"/>
  <c r="S732" i="1" s="1"/>
  <c r="R731" i="1"/>
  <c r="S731" i="1" s="1"/>
  <c r="R730" i="1"/>
  <c r="S730" i="1" s="1"/>
  <c r="R729" i="1"/>
  <c r="S729" i="1" s="1"/>
  <c r="S728" i="1"/>
  <c r="R728" i="1"/>
  <c r="R727" i="1"/>
  <c r="S727" i="1" s="1"/>
  <c r="R726" i="1"/>
  <c r="S726" i="1" s="1"/>
  <c r="R725" i="1"/>
  <c r="S725" i="1" s="1"/>
  <c r="R724" i="1"/>
  <c r="S724" i="1" s="1"/>
  <c r="R723" i="1"/>
  <c r="S723" i="1" s="1"/>
  <c r="R722" i="1"/>
  <c r="S722" i="1" s="1"/>
  <c r="R721" i="1"/>
  <c r="S721" i="1" s="1"/>
  <c r="S720" i="1"/>
  <c r="R720" i="1"/>
  <c r="R719" i="1"/>
  <c r="S719" i="1" s="1"/>
  <c r="R718" i="1"/>
  <c r="S718" i="1" s="1"/>
  <c r="R717" i="1"/>
  <c r="S717" i="1" s="1"/>
  <c r="R716" i="1"/>
  <c r="S716" i="1" s="1"/>
  <c r="R715" i="1"/>
  <c r="S715" i="1" s="1"/>
  <c r="R714" i="1"/>
  <c r="S714" i="1" s="1"/>
  <c r="S713" i="1"/>
  <c r="R713" i="1"/>
  <c r="R712" i="1"/>
  <c r="S712" i="1" s="1"/>
  <c r="R711" i="1"/>
  <c r="S711" i="1" s="1"/>
  <c r="R710" i="1"/>
  <c r="S710" i="1" s="1"/>
  <c r="R709" i="1"/>
  <c r="S709" i="1" s="1"/>
  <c r="S708" i="1"/>
  <c r="R708" i="1"/>
  <c r="R707" i="1"/>
  <c r="S707" i="1" s="1"/>
  <c r="R706" i="1"/>
  <c r="S706" i="1" s="1"/>
  <c r="R705" i="1"/>
  <c r="S705" i="1" s="1"/>
  <c r="R704" i="1"/>
  <c r="S704" i="1" s="1"/>
  <c r="R703" i="1"/>
  <c r="S703" i="1" s="1"/>
  <c r="S702" i="1"/>
  <c r="R702" i="1"/>
  <c r="R701" i="1"/>
  <c r="S701" i="1" s="1"/>
  <c r="R700" i="1"/>
  <c r="S700" i="1" s="1"/>
  <c r="R699" i="1"/>
  <c r="S699" i="1" s="1"/>
  <c r="R698" i="1"/>
  <c r="S698" i="1" s="1"/>
  <c r="S697" i="1"/>
  <c r="R697" i="1"/>
  <c r="R696" i="1"/>
  <c r="S696" i="1" s="1"/>
  <c r="S695" i="1"/>
  <c r="R695" i="1"/>
  <c r="R694" i="1"/>
  <c r="S694" i="1" s="1"/>
  <c r="R693" i="1"/>
  <c r="S693" i="1" s="1"/>
  <c r="S692" i="1"/>
  <c r="R692" i="1"/>
  <c r="R691" i="1"/>
  <c r="S691" i="1" s="1"/>
  <c r="R690" i="1"/>
  <c r="S690" i="1" s="1"/>
  <c r="R689" i="1"/>
  <c r="S689" i="1" s="1"/>
  <c r="R688" i="1"/>
  <c r="S688" i="1" s="1"/>
  <c r="R687" i="1"/>
  <c r="S687" i="1" s="1"/>
  <c r="S686" i="1"/>
  <c r="R686" i="1"/>
  <c r="R685" i="1"/>
  <c r="S685" i="1" s="1"/>
  <c r="R684" i="1"/>
  <c r="S684" i="1" s="1"/>
  <c r="R683" i="1"/>
  <c r="S683" i="1" s="1"/>
  <c r="R682" i="1"/>
  <c r="S682" i="1" s="1"/>
  <c r="S681" i="1"/>
  <c r="R681" i="1"/>
  <c r="R680" i="1"/>
  <c r="S680" i="1" s="1"/>
  <c r="S679" i="1"/>
  <c r="R679" i="1"/>
  <c r="R678" i="1"/>
  <c r="S678" i="1" s="1"/>
  <c r="R677" i="1"/>
  <c r="S677" i="1" s="1"/>
  <c r="S676" i="1"/>
  <c r="R676" i="1"/>
  <c r="R675" i="1"/>
  <c r="S675" i="1" s="1"/>
  <c r="R674" i="1"/>
  <c r="S674" i="1" s="1"/>
  <c r="R673" i="1"/>
  <c r="S673" i="1" s="1"/>
  <c r="R672" i="1"/>
  <c r="S672" i="1" s="1"/>
  <c r="R671" i="1"/>
  <c r="S671" i="1" s="1"/>
  <c r="S670" i="1"/>
  <c r="R670" i="1"/>
  <c r="R669" i="1"/>
  <c r="S669" i="1" s="1"/>
  <c r="R668" i="1"/>
  <c r="S668" i="1" s="1"/>
  <c r="R667" i="1"/>
  <c r="S667" i="1" s="1"/>
  <c r="R666" i="1"/>
  <c r="S666" i="1" s="1"/>
  <c r="R665" i="1"/>
  <c r="S665" i="1" s="1"/>
  <c r="R664" i="1"/>
  <c r="S664" i="1" s="1"/>
  <c r="R663" i="1"/>
  <c r="S663" i="1" s="1"/>
  <c r="R662" i="1"/>
  <c r="S662" i="1" s="1"/>
  <c r="R661" i="1"/>
  <c r="S661" i="1" s="1"/>
  <c r="R660" i="1"/>
  <c r="S660" i="1" s="1"/>
  <c r="R659" i="1"/>
  <c r="S659" i="1" s="1"/>
  <c r="R658" i="1"/>
  <c r="S658" i="1" s="1"/>
  <c r="R657" i="1"/>
  <c r="S657" i="1" s="1"/>
  <c r="R656" i="1"/>
  <c r="S656" i="1" s="1"/>
  <c r="S655" i="1"/>
  <c r="R655" i="1"/>
  <c r="R654" i="1"/>
  <c r="S654" i="1" s="1"/>
  <c r="R653" i="1"/>
  <c r="S653" i="1" s="1"/>
  <c r="R652" i="1"/>
  <c r="S652" i="1" s="1"/>
  <c r="R651" i="1"/>
  <c r="S651" i="1" s="1"/>
  <c r="R650" i="1"/>
  <c r="S650" i="1" s="1"/>
  <c r="S649" i="1"/>
  <c r="R649" i="1"/>
  <c r="R648" i="1"/>
  <c r="S648" i="1" s="1"/>
  <c r="S647" i="1"/>
  <c r="R647" i="1"/>
  <c r="R646" i="1"/>
  <c r="S646" i="1" s="1"/>
  <c r="R645" i="1"/>
  <c r="S645" i="1" s="1"/>
  <c r="R644" i="1"/>
  <c r="S644" i="1" s="1"/>
  <c r="S643" i="1"/>
  <c r="R643" i="1"/>
  <c r="R642" i="1"/>
  <c r="S642" i="1" s="1"/>
  <c r="S641" i="1"/>
  <c r="R641" i="1"/>
  <c r="R640" i="1"/>
  <c r="S640" i="1" s="1"/>
  <c r="R639" i="1"/>
  <c r="S639" i="1" s="1"/>
  <c r="R638" i="1"/>
  <c r="S638" i="1" s="1"/>
  <c r="R637" i="1"/>
  <c r="S637" i="1" s="1"/>
  <c r="R636" i="1"/>
  <c r="S636" i="1" s="1"/>
  <c r="S635" i="1"/>
  <c r="R635" i="1"/>
  <c r="R634" i="1"/>
  <c r="S634" i="1" s="1"/>
  <c r="R633" i="1"/>
  <c r="S633" i="1" s="1"/>
  <c r="R632" i="1"/>
  <c r="S632" i="1" s="1"/>
  <c r="R631" i="1"/>
  <c r="S631" i="1" s="1"/>
  <c r="R630" i="1"/>
  <c r="S630" i="1" s="1"/>
  <c r="R629" i="1"/>
  <c r="S629" i="1" s="1"/>
  <c r="R628" i="1"/>
  <c r="S628" i="1" s="1"/>
  <c r="R627" i="1"/>
  <c r="S627" i="1" s="1"/>
  <c r="R626" i="1"/>
  <c r="S626" i="1" s="1"/>
  <c r="R625" i="1"/>
  <c r="S625" i="1" s="1"/>
  <c r="R624" i="1"/>
  <c r="S624" i="1" s="1"/>
  <c r="S623" i="1"/>
  <c r="R623" i="1"/>
  <c r="R622" i="1"/>
  <c r="S622" i="1" s="1"/>
  <c r="R621" i="1"/>
  <c r="S621" i="1" s="1"/>
  <c r="R620" i="1"/>
  <c r="S620" i="1" s="1"/>
  <c r="R619" i="1"/>
  <c r="S619" i="1" s="1"/>
  <c r="R618" i="1"/>
  <c r="S618" i="1" s="1"/>
  <c r="S617" i="1"/>
  <c r="R617" i="1"/>
  <c r="R616" i="1"/>
  <c r="S616" i="1" s="1"/>
  <c r="S615" i="1"/>
  <c r="R615" i="1"/>
  <c r="R614" i="1"/>
  <c r="S614" i="1" s="1"/>
  <c r="R613" i="1"/>
  <c r="S613" i="1" s="1"/>
  <c r="R612" i="1"/>
  <c r="S612" i="1" s="1"/>
  <c r="S611" i="1"/>
  <c r="R611" i="1"/>
  <c r="R610" i="1"/>
  <c r="S610" i="1" s="1"/>
  <c r="S609" i="1"/>
  <c r="R609" i="1"/>
  <c r="R608" i="1"/>
  <c r="S608" i="1" s="1"/>
  <c r="R607" i="1"/>
  <c r="S607" i="1" s="1"/>
  <c r="R606" i="1"/>
  <c r="S606" i="1" s="1"/>
  <c r="R605" i="1"/>
  <c r="S605" i="1" s="1"/>
  <c r="R604" i="1"/>
  <c r="S604" i="1" s="1"/>
  <c r="S603" i="1"/>
  <c r="R603" i="1"/>
  <c r="R602" i="1"/>
  <c r="S602" i="1" s="1"/>
  <c r="R601" i="1"/>
  <c r="S601" i="1" s="1"/>
  <c r="R600" i="1"/>
  <c r="S600" i="1" s="1"/>
  <c r="R599" i="1"/>
  <c r="S599" i="1" s="1"/>
  <c r="R598" i="1"/>
  <c r="S598" i="1" s="1"/>
  <c r="S597" i="1"/>
  <c r="R597" i="1"/>
  <c r="R596" i="1"/>
  <c r="S596" i="1" s="1"/>
  <c r="S595" i="1"/>
  <c r="R595" i="1"/>
  <c r="R594" i="1"/>
  <c r="S594" i="1" s="1"/>
  <c r="R593" i="1"/>
  <c r="S593" i="1" s="1"/>
  <c r="R592" i="1"/>
  <c r="S592" i="1" s="1"/>
  <c r="R591" i="1"/>
  <c r="S591" i="1" s="1"/>
  <c r="R590" i="1"/>
  <c r="S590" i="1" s="1"/>
  <c r="S589" i="1"/>
  <c r="R589" i="1"/>
  <c r="R588" i="1"/>
  <c r="S588" i="1" s="1"/>
  <c r="S587" i="1"/>
  <c r="R587" i="1"/>
  <c r="R586" i="1"/>
  <c r="S586" i="1" s="1"/>
  <c r="R585" i="1"/>
  <c r="S585" i="1" s="1"/>
  <c r="R584" i="1"/>
  <c r="S584" i="1" s="1"/>
  <c r="R583" i="1"/>
  <c r="S583" i="1" s="1"/>
  <c r="R582" i="1"/>
  <c r="S582" i="1" s="1"/>
  <c r="R581" i="1"/>
  <c r="S581" i="1" s="1"/>
  <c r="S580" i="1"/>
  <c r="R580" i="1"/>
  <c r="R579" i="1"/>
  <c r="S579" i="1" s="1"/>
  <c r="R578" i="1"/>
  <c r="S578" i="1" s="1"/>
  <c r="R577" i="1"/>
  <c r="S577" i="1" s="1"/>
  <c r="R576" i="1"/>
  <c r="S576" i="1" s="1"/>
  <c r="R575" i="1"/>
  <c r="S575" i="1" s="1"/>
  <c r="R574" i="1"/>
  <c r="S574" i="1" s="1"/>
  <c r="R573" i="1"/>
  <c r="S573" i="1" s="1"/>
  <c r="R572" i="1"/>
  <c r="S572" i="1" s="1"/>
  <c r="S571" i="1"/>
  <c r="R571" i="1"/>
  <c r="R570" i="1"/>
  <c r="S570" i="1" s="1"/>
  <c r="S569" i="1"/>
  <c r="R569" i="1"/>
  <c r="R568" i="1"/>
  <c r="S568" i="1" s="1"/>
  <c r="R567" i="1"/>
  <c r="S567" i="1" s="1"/>
  <c r="R566" i="1"/>
  <c r="S566" i="1" s="1"/>
  <c r="R565" i="1"/>
  <c r="S565" i="1" s="1"/>
  <c r="R564" i="1"/>
  <c r="S564" i="1" s="1"/>
  <c r="R563" i="1"/>
  <c r="S563" i="1" s="1"/>
  <c r="R562" i="1"/>
  <c r="S562" i="1" s="1"/>
  <c r="R561" i="1"/>
  <c r="S561" i="1" s="1"/>
  <c r="R560" i="1"/>
  <c r="S560" i="1" s="1"/>
  <c r="R559" i="1"/>
  <c r="S559" i="1" s="1"/>
  <c r="R558" i="1"/>
  <c r="S558" i="1" s="1"/>
  <c r="R557" i="1"/>
  <c r="S557" i="1" s="1"/>
  <c r="R556" i="1"/>
  <c r="S556" i="1" s="1"/>
  <c r="S555" i="1"/>
  <c r="R555" i="1"/>
  <c r="R554" i="1"/>
  <c r="S554" i="1" s="1"/>
  <c r="S553" i="1"/>
  <c r="R553" i="1"/>
  <c r="R552" i="1"/>
  <c r="S552" i="1" s="1"/>
  <c r="R551" i="1"/>
  <c r="S551" i="1" s="1"/>
  <c r="R550" i="1"/>
  <c r="S550" i="1" s="1"/>
  <c r="R549" i="1"/>
  <c r="S549" i="1" s="1"/>
  <c r="R548" i="1"/>
  <c r="S548" i="1" s="1"/>
  <c r="S547" i="1"/>
  <c r="R547" i="1"/>
  <c r="R546" i="1"/>
  <c r="S546" i="1" s="1"/>
  <c r="R545" i="1"/>
  <c r="S545" i="1" s="1"/>
  <c r="R544" i="1"/>
  <c r="S544" i="1" s="1"/>
  <c r="R543" i="1"/>
  <c r="S543" i="1" s="1"/>
  <c r="R542" i="1"/>
  <c r="S542" i="1" s="1"/>
  <c r="R541" i="1"/>
  <c r="S541" i="1" s="1"/>
  <c r="R540" i="1"/>
  <c r="S540" i="1" s="1"/>
  <c r="R539" i="1"/>
  <c r="S539" i="1" s="1"/>
  <c r="R538" i="1"/>
  <c r="S538" i="1" s="1"/>
  <c r="R537" i="1"/>
  <c r="S537" i="1" s="1"/>
  <c r="R536" i="1"/>
  <c r="S536" i="1" s="1"/>
  <c r="R535" i="1"/>
  <c r="S535" i="1" s="1"/>
  <c r="R534" i="1"/>
  <c r="S534" i="1" s="1"/>
  <c r="R533" i="1"/>
  <c r="S533" i="1" s="1"/>
  <c r="R532" i="1"/>
  <c r="S532" i="1" s="1"/>
  <c r="S531" i="1"/>
  <c r="R531" i="1"/>
  <c r="R530" i="1"/>
  <c r="S530" i="1" s="1"/>
  <c r="S529" i="1"/>
  <c r="R529" i="1"/>
  <c r="R528" i="1"/>
  <c r="S528" i="1" s="1"/>
  <c r="R527" i="1"/>
  <c r="S527" i="1" s="1"/>
  <c r="R526" i="1"/>
  <c r="S526" i="1" s="1"/>
  <c r="R525" i="1"/>
  <c r="S525" i="1" s="1"/>
  <c r="R524" i="1"/>
  <c r="S524" i="1" s="1"/>
  <c r="S523" i="1"/>
  <c r="R523" i="1"/>
  <c r="R522" i="1"/>
  <c r="S522" i="1" s="1"/>
  <c r="R521" i="1"/>
  <c r="S521" i="1" s="1"/>
  <c r="R520" i="1"/>
  <c r="S520" i="1" s="1"/>
  <c r="R519" i="1"/>
  <c r="S519" i="1" s="1"/>
  <c r="R518" i="1"/>
  <c r="S518" i="1" s="1"/>
  <c r="R517" i="1"/>
  <c r="S517" i="1" s="1"/>
  <c r="S516" i="1"/>
  <c r="R516" i="1"/>
  <c r="R515" i="1"/>
  <c r="S515" i="1" s="1"/>
  <c r="R514" i="1"/>
  <c r="S514" i="1" s="1"/>
  <c r="R513" i="1"/>
  <c r="S513" i="1" s="1"/>
  <c r="R512" i="1"/>
  <c r="S512" i="1" s="1"/>
  <c r="R511" i="1"/>
  <c r="S511" i="1" s="1"/>
  <c r="R510" i="1"/>
  <c r="S510" i="1" s="1"/>
  <c r="R509" i="1"/>
  <c r="S509" i="1" s="1"/>
  <c r="R508" i="1"/>
  <c r="S508" i="1" s="1"/>
  <c r="S507" i="1"/>
  <c r="R507" i="1"/>
  <c r="R506" i="1"/>
  <c r="S506" i="1" s="1"/>
  <c r="S505" i="1"/>
  <c r="R505" i="1"/>
  <c r="R504" i="1"/>
  <c r="S504" i="1" s="1"/>
  <c r="R503" i="1"/>
  <c r="S503" i="1" s="1"/>
  <c r="R502" i="1"/>
  <c r="S502" i="1" s="1"/>
  <c r="R501" i="1"/>
  <c r="S501" i="1" s="1"/>
  <c r="R500" i="1"/>
  <c r="S500" i="1" s="1"/>
  <c r="R499" i="1"/>
  <c r="S499" i="1" s="1"/>
  <c r="R498" i="1"/>
  <c r="S498" i="1" s="1"/>
  <c r="R497" i="1"/>
  <c r="S497" i="1" s="1"/>
  <c r="R496" i="1"/>
  <c r="S496" i="1" s="1"/>
  <c r="R495" i="1"/>
  <c r="S495" i="1" s="1"/>
  <c r="R494" i="1"/>
  <c r="S494" i="1" s="1"/>
  <c r="R493" i="1"/>
  <c r="S493" i="1" s="1"/>
  <c r="R492" i="1"/>
  <c r="S492" i="1" s="1"/>
  <c r="S491" i="1"/>
  <c r="R491" i="1"/>
  <c r="R490" i="1"/>
  <c r="S490" i="1" s="1"/>
  <c r="S489" i="1"/>
  <c r="R489" i="1"/>
  <c r="R488" i="1"/>
  <c r="S488" i="1" s="1"/>
  <c r="R487" i="1"/>
  <c r="S487" i="1" s="1"/>
  <c r="R486" i="1"/>
  <c r="S486" i="1" s="1"/>
  <c r="R485" i="1"/>
  <c r="S485" i="1" s="1"/>
  <c r="R484" i="1"/>
  <c r="S484" i="1" s="1"/>
  <c r="R483" i="1"/>
  <c r="S483" i="1" s="1"/>
  <c r="R482" i="1"/>
  <c r="S482" i="1" s="1"/>
  <c r="R481" i="1"/>
  <c r="S481" i="1" s="1"/>
  <c r="R480" i="1"/>
  <c r="S480" i="1" s="1"/>
  <c r="R479" i="1"/>
  <c r="S479" i="1" s="1"/>
  <c r="R478" i="1"/>
  <c r="S478" i="1" s="1"/>
  <c r="R477" i="1"/>
  <c r="S477" i="1" s="1"/>
  <c r="R476" i="1"/>
  <c r="S476" i="1" s="1"/>
  <c r="S475" i="1"/>
  <c r="R475" i="1"/>
  <c r="R474" i="1"/>
  <c r="S474" i="1" s="1"/>
  <c r="S473" i="1"/>
  <c r="R473" i="1"/>
  <c r="R472" i="1"/>
  <c r="S472" i="1" s="1"/>
  <c r="R471" i="1"/>
  <c r="S471" i="1" s="1"/>
  <c r="R470" i="1"/>
  <c r="S470" i="1" s="1"/>
  <c r="R469" i="1"/>
  <c r="S469" i="1" s="1"/>
  <c r="R468" i="1"/>
  <c r="S468" i="1" s="1"/>
  <c r="S467" i="1"/>
  <c r="R467" i="1"/>
  <c r="R466" i="1"/>
  <c r="S466" i="1" s="1"/>
  <c r="R465" i="1"/>
  <c r="S465" i="1" s="1"/>
  <c r="R464" i="1"/>
  <c r="S464" i="1" s="1"/>
  <c r="R463" i="1"/>
  <c r="S463" i="1" s="1"/>
  <c r="R462" i="1"/>
  <c r="S462" i="1" s="1"/>
  <c r="R461" i="1"/>
  <c r="S461" i="1" s="1"/>
  <c r="R460" i="1"/>
  <c r="S460" i="1" s="1"/>
  <c r="R459" i="1"/>
  <c r="S459" i="1" s="1"/>
  <c r="R458" i="1"/>
  <c r="S458" i="1" s="1"/>
  <c r="S457" i="1"/>
  <c r="R457" i="1"/>
  <c r="R456" i="1"/>
  <c r="S456" i="1" s="1"/>
  <c r="R455" i="1"/>
  <c r="S455" i="1" s="1"/>
  <c r="S454" i="1"/>
  <c r="R454" i="1"/>
  <c r="R453" i="1"/>
  <c r="S453" i="1" s="1"/>
  <c r="S452" i="1"/>
  <c r="R452" i="1"/>
  <c r="R451" i="1"/>
  <c r="S451" i="1" s="1"/>
  <c r="R450" i="1"/>
  <c r="S450" i="1" s="1"/>
  <c r="S449" i="1"/>
  <c r="R449" i="1"/>
  <c r="R448" i="1"/>
  <c r="S448" i="1" s="1"/>
  <c r="R447" i="1"/>
  <c r="S447" i="1" s="1"/>
  <c r="R446" i="1"/>
  <c r="S446" i="1" s="1"/>
  <c r="R445" i="1"/>
  <c r="S445" i="1" s="1"/>
  <c r="R444" i="1"/>
  <c r="S444" i="1" s="1"/>
  <c r="S443" i="1"/>
  <c r="R443" i="1"/>
  <c r="R442" i="1"/>
  <c r="S442" i="1" s="1"/>
  <c r="R441" i="1"/>
  <c r="S441" i="1" s="1"/>
  <c r="R440" i="1"/>
  <c r="S440" i="1" s="1"/>
  <c r="R439" i="1"/>
  <c r="S439" i="1" s="1"/>
  <c r="R438" i="1"/>
  <c r="S438" i="1" s="1"/>
  <c r="S437" i="1"/>
  <c r="R437" i="1"/>
  <c r="R436" i="1"/>
  <c r="S436" i="1" s="1"/>
  <c r="R435" i="1"/>
  <c r="S435" i="1" s="1"/>
  <c r="R434" i="1"/>
  <c r="S434" i="1" s="1"/>
  <c r="R433" i="1"/>
  <c r="S433" i="1" s="1"/>
  <c r="R432" i="1"/>
  <c r="S432" i="1" s="1"/>
  <c r="R431" i="1"/>
  <c r="S431" i="1" s="1"/>
  <c r="R430" i="1"/>
  <c r="S430" i="1" s="1"/>
  <c r="R429" i="1"/>
  <c r="S429" i="1" s="1"/>
  <c r="S428" i="1"/>
  <c r="R428" i="1"/>
  <c r="R427" i="1"/>
  <c r="S427" i="1" s="1"/>
  <c r="R426" i="1"/>
  <c r="S426" i="1" s="1"/>
  <c r="R425" i="1"/>
  <c r="S425" i="1" s="1"/>
  <c r="S424" i="1"/>
  <c r="R424" i="1"/>
  <c r="R423" i="1"/>
  <c r="S423" i="1" s="1"/>
  <c r="R422" i="1"/>
  <c r="S422" i="1" s="1"/>
  <c r="R421" i="1"/>
  <c r="S421" i="1" s="1"/>
  <c r="S420" i="1"/>
  <c r="R420" i="1"/>
  <c r="R419" i="1"/>
  <c r="S419" i="1" s="1"/>
  <c r="R418" i="1"/>
  <c r="S418" i="1" s="1"/>
  <c r="R417" i="1"/>
  <c r="S417" i="1" s="1"/>
  <c r="R416" i="1"/>
  <c r="S416" i="1" s="1"/>
  <c r="S415" i="1"/>
  <c r="R415" i="1"/>
  <c r="R414" i="1"/>
  <c r="S414" i="1" s="1"/>
  <c r="R413" i="1"/>
  <c r="S413" i="1" s="1"/>
  <c r="R412" i="1"/>
  <c r="S412" i="1" s="1"/>
  <c r="R411" i="1"/>
  <c r="S411" i="1" s="1"/>
  <c r="R410" i="1"/>
  <c r="S410" i="1" s="1"/>
  <c r="S409" i="1"/>
  <c r="R409" i="1"/>
  <c r="R408" i="1"/>
  <c r="S408" i="1" s="1"/>
  <c r="R407" i="1"/>
  <c r="S407" i="1" s="1"/>
  <c r="R406" i="1"/>
  <c r="S406" i="1" s="1"/>
  <c r="R405" i="1"/>
  <c r="S405" i="1" s="1"/>
  <c r="R404" i="1"/>
  <c r="S404" i="1" s="1"/>
  <c r="S403" i="1"/>
  <c r="R403" i="1"/>
  <c r="R402" i="1"/>
  <c r="S402" i="1" s="1"/>
  <c r="R401" i="1"/>
  <c r="S401" i="1" s="1"/>
  <c r="R400" i="1"/>
  <c r="S400" i="1" s="1"/>
  <c r="R399" i="1"/>
  <c r="S399" i="1" s="1"/>
  <c r="R398" i="1"/>
  <c r="S398" i="1" s="1"/>
  <c r="R397" i="1"/>
  <c r="S397" i="1" s="1"/>
  <c r="R396" i="1"/>
  <c r="S396" i="1" s="1"/>
  <c r="S395" i="1"/>
  <c r="R395" i="1"/>
  <c r="R394" i="1"/>
  <c r="S394" i="1" s="1"/>
  <c r="R393" i="1"/>
  <c r="S393" i="1" s="1"/>
  <c r="R392" i="1"/>
  <c r="S392" i="1" s="1"/>
  <c r="R391" i="1"/>
  <c r="S391" i="1" s="1"/>
  <c r="R390" i="1"/>
  <c r="S390" i="1" s="1"/>
  <c r="R389" i="1"/>
  <c r="S389" i="1" s="1"/>
  <c r="R388" i="1"/>
  <c r="S388" i="1" s="1"/>
  <c r="S387" i="1"/>
  <c r="R387" i="1"/>
  <c r="R386" i="1"/>
  <c r="S386" i="1" s="1"/>
  <c r="R385" i="1"/>
  <c r="S385" i="1" s="1"/>
  <c r="R384" i="1"/>
  <c r="S384" i="1" s="1"/>
  <c r="R383" i="1"/>
  <c r="S383" i="1" s="1"/>
  <c r="R382" i="1"/>
  <c r="S382" i="1" s="1"/>
  <c r="R381" i="1"/>
  <c r="S381" i="1" s="1"/>
  <c r="S380" i="1"/>
  <c r="R380" i="1"/>
  <c r="R379" i="1"/>
  <c r="S379" i="1" s="1"/>
  <c r="S378" i="1"/>
  <c r="R378" i="1"/>
  <c r="R377" i="1"/>
  <c r="S377" i="1" s="1"/>
  <c r="R376" i="1"/>
  <c r="S376" i="1" s="1"/>
  <c r="R375" i="1"/>
  <c r="S375" i="1" s="1"/>
  <c r="R374" i="1"/>
  <c r="S374" i="1" s="1"/>
  <c r="R373" i="1"/>
  <c r="S373" i="1" s="1"/>
  <c r="S372" i="1"/>
  <c r="R372" i="1"/>
  <c r="R371" i="1"/>
  <c r="S371" i="1" s="1"/>
  <c r="S370" i="1"/>
  <c r="R370" i="1"/>
  <c r="R369" i="1"/>
  <c r="S369" i="1" s="1"/>
  <c r="R368" i="1"/>
  <c r="S368" i="1" s="1"/>
  <c r="R367" i="1"/>
  <c r="S367" i="1" s="1"/>
  <c r="R366" i="1"/>
  <c r="S366" i="1" s="1"/>
  <c r="R365" i="1"/>
  <c r="S365" i="1" s="1"/>
  <c r="R364" i="1"/>
  <c r="S364" i="1" s="1"/>
  <c r="S363" i="1"/>
  <c r="R363" i="1"/>
  <c r="R362" i="1"/>
  <c r="S362" i="1" s="1"/>
  <c r="R361" i="1"/>
  <c r="S361" i="1" s="1"/>
  <c r="R360" i="1"/>
  <c r="S360" i="1" s="1"/>
  <c r="R359" i="1"/>
  <c r="S359" i="1" s="1"/>
  <c r="R358" i="1"/>
  <c r="S358" i="1" s="1"/>
  <c r="R357" i="1"/>
  <c r="S357" i="1" s="1"/>
  <c r="R356" i="1"/>
  <c r="S356" i="1" s="1"/>
  <c r="S355" i="1"/>
  <c r="R355" i="1"/>
  <c r="R354" i="1"/>
  <c r="S354" i="1" s="1"/>
  <c r="R353" i="1"/>
  <c r="S353" i="1" s="1"/>
  <c r="R352" i="1"/>
  <c r="S352" i="1" s="1"/>
  <c r="R351" i="1"/>
  <c r="S351" i="1" s="1"/>
  <c r="R350" i="1"/>
  <c r="S350" i="1" s="1"/>
  <c r="R349" i="1"/>
  <c r="S349" i="1" s="1"/>
  <c r="S348" i="1"/>
  <c r="R348" i="1"/>
  <c r="R347" i="1"/>
  <c r="S347" i="1" s="1"/>
  <c r="S346" i="1"/>
  <c r="R346" i="1"/>
  <c r="R345" i="1"/>
  <c r="S345" i="1" s="1"/>
  <c r="R344" i="1"/>
  <c r="S344" i="1" s="1"/>
  <c r="R343" i="1"/>
  <c r="S343" i="1" s="1"/>
  <c r="R342" i="1"/>
  <c r="S342" i="1" s="1"/>
  <c r="R341" i="1"/>
  <c r="S341" i="1" s="1"/>
  <c r="S340" i="1"/>
  <c r="R340" i="1"/>
  <c r="R339" i="1"/>
  <c r="S339" i="1" s="1"/>
  <c r="S338" i="1"/>
  <c r="R338" i="1"/>
  <c r="R337" i="1"/>
  <c r="S337" i="1" s="1"/>
  <c r="R336" i="1"/>
  <c r="S336" i="1" s="1"/>
  <c r="R335" i="1"/>
  <c r="S335" i="1" s="1"/>
  <c r="R334" i="1"/>
  <c r="S334" i="1" s="1"/>
  <c r="R333" i="1"/>
  <c r="S333" i="1" s="1"/>
  <c r="R332" i="1"/>
  <c r="S332" i="1" s="1"/>
  <c r="S331" i="1"/>
  <c r="R331" i="1"/>
  <c r="R330" i="1"/>
  <c r="S330" i="1" s="1"/>
  <c r="R329" i="1"/>
  <c r="S329" i="1" s="1"/>
  <c r="R328" i="1"/>
  <c r="S328" i="1" s="1"/>
  <c r="R327" i="1"/>
  <c r="S327" i="1" s="1"/>
  <c r="R326" i="1"/>
  <c r="S326" i="1" s="1"/>
  <c r="R325" i="1"/>
  <c r="S325" i="1" s="1"/>
  <c r="R324" i="1"/>
  <c r="S324" i="1" s="1"/>
  <c r="S323" i="1"/>
  <c r="R323" i="1"/>
  <c r="R322" i="1"/>
  <c r="S322" i="1" s="1"/>
  <c r="R321" i="1"/>
  <c r="S321" i="1" s="1"/>
  <c r="R320" i="1"/>
  <c r="S320" i="1" s="1"/>
  <c r="R319" i="1"/>
  <c r="S319" i="1" s="1"/>
  <c r="R318" i="1"/>
  <c r="S318" i="1" s="1"/>
  <c r="R317" i="1"/>
  <c r="S317" i="1" s="1"/>
  <c r="S316" i="1"/>
  <c r="R316" i="1"/>
  <c r="R315" i="1"/>
  <c r="S315" i="1" s="1"/>
  <c r="S314" i="1"/>
  <c r="R314" i="1"/>
  <c r="R313" i="1"/>
  <c r="S313" i="1" s="1"/>
  <c r="R312" i="1"/>
  <c r="S312" i="1" s="1"/>
  <c r="R311" i="1"/>
  <c r="S311" i="1" s="1"/>
  <c r="R310" i="1"/>
  <c r="S310" i="1" s="1"/>
  <c r="R309" i="1"/>
  <c r="S309" i="1" s="1"/>
  <c r="S308" i="1"/>
  <c r="R308" i="1"/>
  <c r="R307" i="1"/>
  <c r="S307" i="1" s="1"/>
  <c r="S306" i="1"/>
  <c r="R306" i="1"/>
  <c r="R305" i="1"/>
  <c r="S305" i="1" s="1"/>
  <c r="R304" i="1"/>
  <c r="S304" i="1" s="1"/>
  <c r="R303" i="1"/>
  <c r="S303" i="1" s="1"/>
  <c r="R302" i="1"/>
  <c r="S302" i="1" s="1"/>
  <c r="R301" i="1"/>
  <c r="S301" i="1" s="1"/>
  <c r="R300" i="1"/>
  <c r="S300" i="1" s="1"/>
  <c r="S299" i="1"/>
  <c r="R299" i="1"/>
  <c r="R298" i="1"/>
  <c r="S298" i="1" s="1"/>
  <c r="R297" i="1"/>
  <c r="S297" i="1" s="1"/>
  <c r="R296" i="1"/>
  <c r="S296" i="1" s="1"/>
  <c r="R295" i="1"/>
  <c r="S295" i="1" s="1"/>
  <c r="R294" i="1"/>
  <c r="S294" i="1" s="1"/>
  <c r="R293" i="1"/>
  <c r="S293" i="1" s="1"/>
  <c r="R292" i="1"/>
  <c r="S292" i="1" s="1"/>
  <c r="S291" i="1"/>
  <c r="R291" i="1"/>
  <c r="R290" i="1"/>
  <c r="S290" i="1" s="1"/>
  <c r="R289" i="1"/>
  <c r="S289" i="1" s="1"/>
  <c r="R288" i="1"/>
  <c r="S288" i="1" s="1"/>
  <c r="R287" i="1"/>
  <c r="S287" i="1" s="1"/>
  <c r="R286" i="1"/>
  <c r="S286" i="1" s="1"/>
  <c r="R285" i="1"/>
  <c r="S285" i="1" s="1"/>
  <c r="S284" i="1"/>
  <c r="R284" i="1"/>
  <c r="R283" i="1"/>
  <c r="S283" i="1" s="1"/>
  <c r="S282" i="1"/>
  <c r="R282" i="1"/>
  <c r="R281" i="1"/>
  <c r="S281" i="1" s="1"/>
  <c r="R280" i="1"/>
  <c r="S280" i="1" s="1"/>
  <c r="R279" i="1"/>
  <c r="S279" i="1" s="1"/>
  <c r="R278" i="1"/>
  <c r="S278" i="1" s="1"/>
  <c r="R277" i="1"/>
  <c r="S277" i="1" s="1"/>
  <c r="S276" i="1"/>
  <c r="R276" i="1"/>
  <c r="R275" i="1"/>
  <c r="S275" i="1" s="1"/>
  <c r="S274" i="1"/>
  <c r="R274" i="1"/>
  <c r="R273" i="1"/>
  <c r="S273" i="1" s="1"/>
  <c r="R272" i="1"/>
  <c r="S272" i="1" s="1"/>
  <c r="R271" i="1"/>
  <c r="S271" i="1" s="1"/>
  <c r="R270" i="1"/>
  <c r="S270" i="1" s="1"/>
  <c r="R269" i="1"/>
  <c r="S269" i="1" s="1"/>
  <c r="R268" i="1"/>
  <c r="S268" i="1" s="1"/>
  <c r="S267" i="1"/>
  <c r="R267" i="1"/>
  <c r="R266" i="1"/>
  <c r="S266" i="1" s="1"/>
  <c r="R265" i="1"/>
  <c r="S265" i="1" s="1"/>
  <c r="R264" i="1"/>
  <c r="S264" i="1" s="1"/>
  <c r="R263" i="1"/>
  <c r="S263" i="1" s="1"/>
  <c r="R262" i="1"/>
  <c r="S262" i="1" s="1"/>
  <c r="R261" i="1"/>
  <c r="S261" i="1" s="1"/>
  <c r="R260" i="1"/>
  <c r="S260" i="1" s="1"/>
  <c r="R259" i="1"/>
  <c r="S259" i="1" s="1"/>
  <c r="S258" i="1"/>
  <c r="R258" i="1"/>
  <c r="R257" i="1"/>
  <c r="S257" i="1" s="1"/>
  <c r="R256" i="1"/>
  <c r="S256" i="1" s="1"/>
  <c r="R255" i="1"/>
  <c r="S255" i="1" s="1"/>
  <c r="R254" i="1"/>
  <c r="S254" i="1" s="1"/>
  <c r="R253" i="1"/>
  <c r="S253" i="1" s="1"/>
  <c r="R252" i="1"/>
  <c r="S252" i="1" s="1"/>
  <c r="S251" i="1"/>
  <c r="R251" i="1"/>
  <c r="R250" i="1"/>
  <c r="S250" i="1" s="1"/>
  <c r="R249" i="1"/>
  <c r="S249" i="1" s="1"/>
  <c r="R248" i="1"/>
  <c r="S248" i="1" s="1"/>
  <c r="R247" i="1"/>
  <c r="S247" i="1" s="1"/>
  <c r="R246" i="1"/>
  <c r="S246" i="1" s="1"/>
  <c r="R245" i="1"/>
  <c r="S245" i="1" s="1"/>
  <c r="R244" i="1"/>
  <c r="S244" i="1" s="1"/>
  <c r="R243" i="1"/>
  <c r="S243" i="1" s="1"/>
  <c r="S242" i="1"/>
  <c r="R242" i="1"/>
  <c r="R241" i="1"/>
  <c r="S241" i="1" s="1"/>
  <c r="R240" i="1"/>
  <c r="S240" i="1" s="1"/>
  <c r="R239" i="1"/>
  <c r="S239" i="1" s="1"/>
  <c r="R238" i="1"/>
  <c r="S238" i="1" s="1"/>
  <c r="R237" i="1"/>
  <c r="S237" i="1" s="1"/>
  <c r="R236" i="1"/>
  <c r="S236" i="1" s="1"/>
  <c r="S235" i="1"/>
  <c r="R235" i="1"/>
  <c r="R234" i="1"/>
  <c r="S234" i="1" s="1"/>
  <c r="R233" i="1"/>
  <c r="S233" i="1" s="1"/>
  <c r="R232" i="1"/>
  <c r="S232" i="1" s="1"/>
  <c r="R231" i="1"/>
  <c r="S231" i="1" s="1"/>
  <c r="R230" i="1"/>
  <c r="S230" i="1" s="1"/>
  <c r="R229" i="1"/>
  <c r="S229" i="1" s="1"/>
  <c r="R228" i="1"/>
  <c r="S228" i="1" s="1"/>
  <c r="R227" i="1"/>
  <c r="S227" i="1" s="1"/>
  <c r="S226" i="1"/>
  <c r="R226" i="1"/>
  <c r="R225" i="1"/>
  <c r="S225" i="1" s="1"/>
  <c r="R224" i="1"/>
  <c r="S224" i="1" s="1"/>
  <c r="R223" i="1"/>
  <c r="S223" i="1" s="1"/>
  <c r="R222" i="1"/>
  <c r="S222" i="1" s="1"/>
  <c r="R221" i="1"/>
  <c r="S221" i="1" s="1"/>
  <c r="R220" i="1"/>
  <c r="S220" i="1" s="1"/>
  <c r="S219" i="1"/>
  <c r="R219" i="1"/>
  <c r="R218" i="1"/>
  <c r="S218" i="1" s="1"/>
  <c r="R217" i="1"/>
  <c r="S217" i="1" s="1"/>
  <c r="R216" i="1"/>
  <c r="S216" i="1" s="1"/>
  <c r="R215" i="1"/>
  <c r="S215" i="1" s="1"/>
  <c r="R214" i="1"/>
  <c r="S214" i="1" s="1"/>
  <c r="R213" i="1"/>
  <c r="S213" i="1" s="1"/>
  <c r="R212" i="1"/>
  <c r="S212" i="1" s="1"/>
  <c r="R211" i="1"/>
  <c r="S211" i="1" s="1"/>
  <c r="S210" i="1"/>
  <c r="R210" i="1"/>
  <c r="R209" i="1"/>
  <c r="S209" i="1" s="1"/>
  <c r="R208" i="1"/>
  <c r="S208" i="1" s="1"/>
  <c r="R207" i="1"/>
  <c r="S207" i="1" s="1"/>
  <c r="R206" i="1"/>
  <c r="S206" i="1" s="1"/>
  <c r="R205" i="1"/>
  <c r="S205" i="1" s="1"/>
  <c r="R204" i="1"/>
  <c r="S204" i="1" s="1"/>
  <c r="S203" i="1"/>
  <c r="R203" i="1"/>
  <c r="R202" i="1"/>
  <c r="S202" i="1" s="1"/>
  <c r="R201" i="1"/>
  <c r="S201" i="1" s="1"/>
  <c r="R200" i="1"/>
  <c r="S200" i="1" s="1"/>
  <c r="R199" i="1"/>
  <c r="S199" i="1" s="1"/>
  <c r="R198" i="1"/>
  <c r="S198" i="1" s="1"/>
  <c r="R197" i="1"/>
  <c r="S197" i="1" s="1"/>
  <c r="R196" i="1"/>
  <c r="S196" i="1" s="1"/>
  <c r="R195" i="1"/>
  <c r="S195" i="1" s="1"/>
  <c r="S194" i="1"/>
  <c r="R194" i="1"/>
  <c r="R193" i="1"/>
  <c r="S193" i="1" s="1"/>
  <c r="R192" i="1"/>
  <c r="S192" i="1" s="1"/>
  <c r="R191" i="1"/>
  <c r="S191" i="1" s="1"/>
  <c r="R190" i="1"/>
  <c r="S190" i="1" s="1"/>
  <c r="R189" i="1"/>
  <c r="S189" i="1" s="1"/>
  <c r="R188" i="1"/>
  <c r="S188" i="1" s="1"/>
  <c r="S187" i="1"/>
  <c r="R187" i="1"/>
  <c r="R186" i="1"/>
  <c r="S186" i="1" s="1"/>
  <c r="R185" i="1"/>
  <c r="S185" i="1" s="1"/>
  <c r="R184" i="1"/>
  <c r="S184" i="1" s="1"/>
  <c r="R183" i="1"/>
  <c r="S183" i="1" s="1"/>
  <c r="R182" i="1"/>
  <c r="S182" i="1" s="1"/>
  <c r="R181" i="1"/>
  <c r="S181" i="1" s="1"/>
  <c r="R180" i="1"/>
  <c r="S180" i="1" s="1"/>
  <c r="R179" i="1"/>
  <c r="S179" i="1" s="1"/>
  <c r="S178" i="1"/>
  <c r="R178" i="1"/>
  <c r="R177" i="1"/>
  <c r="S177" i="1" s="1"/>
  <c r="R176" i="1"/>
  <c r="S176" i="1" s="1"/>
  <c r="R175" i="1"/>
  <c r="S175" i="1" s="1"/>
  <c r="R174" i="1"/>
  <c r="S174" i="1" s="1"/>
  <c r="R173" i="1"/>
  <c r="S173" i="1" s="1"/>
  <c r="R172" i="1"/>
  <c r="S172" i="1" s="1"/>
  <c r="S171" i="1"/>
  <c r="R171" i="1"/>
  <c r="R170" i="1"/>
  <c r="S170" i="1" s="1"/>
  <c r="S169" i="1"/>
  <c r="R169" i="1"/>
  <c r="R168" i="1"/>
  <c r="S168" i="1" s="1"/>
  <c r="R167" i="1"/>
  <c r="S167" i="1" s="1"/>
  <c r="R166" i="1"/>
  <c r="S166" i="1" s="1"/>
  <c r="R165" i="1"/>
  <c r="S165" i="1" s="1"/>
  <c r="R164" i="1"/>
  <c r="S164" i="1" s="1"/>
  <c r="S163" i="1"/>
  <c r="R163" i="1"/>
  <c r="R162" i="1"/>
  <c r="S162" i="1" s="1"/>
  <c r="S161" i="1"/>
  <c r="R161" i="1"/>
  <c r="R160" i="1"/>
  <c r="S160" i="1" s="1"/>
  <c r="R159" i="1"/>
  <c r="S159" i="1" s="1"/>
  <c r="R158" i="1"/>
  <c r="S158" i="1" s="1"/>
  <c r="R157" i="1"/>
  <c r="S157" i="1" s="1"/>
  <c r="R156" i="1"/>
  <c r="S156" i="1" s="1"/>
  <c r="S155" i="1"/>
  <c r="R155" i="1"/>
  <c r="R154" i="1"/>
  <c r="S154" i="1" s="1"/>
  <c r="S153" i="1"/>
  <c r="R153" i="1"/>
  <c r="R152" i="1"/>
  <c r="S152" i="1" s="1"/>
  <c r="R151" i="1"/>
  <c r="S151" i="1" s="1"/>
  <c r="R150" i="1"/>
  <c r="S150" i="1" s="1"/>
  <c r="R149" i="1"/>
  <c r="S149" i="1" s="1"/>
  <c r="R148" i="1"/>
  <c r="S148" i="1" s="1"/>
  <c r="S147" i="1"/>
  <c r="R147" i="1"/>
  <c r="R146" i="1"/>
  <c r="S146" i="1" s="1"/>
  <c r="S145" i="1"/>
  <c r="R145" i="1"/>
  <c r="R144" i="1"/>
  <c r="S144" i="1" s="1"/>
  <c r="R143" i="1"/>
  <c r="S143" i="1" s="1"/>
  <c r="R142" i="1"/>
  <c r="S142" i="1" s="1"/>
  <c r="R141" i="1"/>
  <c r="S141" i="1" s="1"/>
  <c r="R140" i="1"/>
  <c r="S140" i="1" s="1"/>
  <c r="R139" i="1"/>
  <c r="S139" i="1" s="1"/>
  <c r="S138" i="1"/>
  <c r="R138" i="1"/>
  <c r="R137" i="1"/>
  <c r="S137" i="1" s="1"/>
  <c r="R136" i="1"/>
  <c r="S136" i="1" s="1"/>
  <c r="R135" i="1"/>
  <c r="S135" i="1" s="1"/>
  <c r="R134" i="1"/>
  <c r="S134" i="1" s="1"/>
  <c r="R133" i="1"/>
  <c r="S133" i="1" s="1"/>
  <c r="R132" i="1"/>
  <c r="S132" i="1" s="1"/>
  <c r="R131" i="1"/>
  <c r="S131" i="1" s="1"/>
  <c r="S130" i="1"/>
  <c r="R130" i="1"/>
  <c r="R129" i="1"/>
  <c r="S129" i="1" s="1"/>
  <c r="R128" i="1"/>
  <c r="S128" i="1" s="1"/>
  <c r="R127" i="1"/>
  <c r="S127" i="1" s="1"/>
  <c r="R126" i="1"/>
  <c r="S126" i="1" s="1"/>
  <c r="R125" i="1"/>
  <c r="S125" i="1" s="1"/>
  <c r="R124" i="1"/>
  <c r="S124" i="1" s="1"/>
  <c r="S123" i="1"/>
  <c r="R123" i="1"/>
  <c r="R122" i="1"/>
  <c r="S122" i="1" s="1"/>
  <c r="S121" i="1"/>
  <c r="R121" i="1"/>
  <c r="R120" i="1"/>
  <c r="S120" i="1" s="1"/>
  <c r="R119" i="1"/>
  <c r="S119" i="1" s="1"/>
  <c r="R118" i="1"/>
  <c r="S118" i="1" s="1"/>
  <c r="R117" i="1"/>
  <c r="S117" i="1" s="1"/>
  <c r="R116" i="1"/>
  <c r="S116" i="1" s="1"/>
  <c r="S115" i="1"/>
  <c r="R115" i="1"/>
  <c r="R114" i="1"/>
  <c r="S114" i="1" s="1"/>
  <c r="S113" i="1"/>
  <c r="R113" i="1"/>
  <c r="R112" i="1"/>
  <c r="S112" i="1" s="1"/>
  <c r="R111" i="1"/>
  <c r="S111" i="1" s="1"/>
  <c r="R110" i="1"/>
  <c r="S110" i="1" s="1"/>
  <c r="R109" i="1"/>
  <c r="S109" i="1" s="1"/>
  <c r="R108" i="1"/>
  <c r="S108" i="1" s="1"/>
  <c r="R107" i="1"/>
  <c r="S107" i="1" s="1"/>
  <c r="S106" i="1"/>
  <c r="R106" i="1"/>
  <c r="R105" i="1"/>
  <c r="S105" i="1" s="1"/>
  <c r="R104" i="1"/>
  <c r="S104" i="1" s="1"/>
  <c r="R103" i="1"/>
  <c r="S103" i="1" s="1"/>
  <c r="R102" i="1"/>
  <c r="S102" i="1" s="1"/>
  <c r="R101" i="1"/>
  <c r="S101" i="1" s="1"/>
  <c r="R100" i="1"/>
  <c r="S100" i="1" s="1"/>
  <c r="R99" i="1"/>
  <c r="S99" i="1" s="1"/>
  <c r="S98" i="1"/>
  <c r="R98" i="1"/>
  <c r="R97" i="1"/>
  <c r="S97" i="1" s="1"/>
  <c r="R96" i="1"/>
  <c r="S96" i="1" s="1"/>
  <c r="R95" i="1"/>
  <c r="S95" i="1" s="1"/>
  <c r="R94" i="1"/>
  <c r="S94" i="1" s="1"/>
  <c r="R93" i="1"/>
  <c r="S93" i="1" s="1"/>
  <c r="R92" i="1"/>
  <c r="S92" i="1" s="1"/>
  <c r="S91" i="1"/>
  <c r="R91" i="1"/>
  <c r="R90" i="1"/>
  <c r="S90" i="1" s="1"/>
  <c r="S89" i="1"/>
  <c r="R89" i="1"/>
  <c r="R88" i="1"/>
  <c r="S88" i="1" s="1"/>
  <c r="R87" i="1"/>
  <c r="S87" i="1" s="1"/>
  <c r="R86" i="1"/>
  <c r="S86" i="1" s="1"/>
  <c r="R85" i="1"/>
  <c r="S85" i="1" s="1"/>
  <c r="R84" i="1"/>
  <c r="S84" i="1" s="1"/>
  <c r="S83" i="1"/>
  <c r="R83" i="1"/>
  <c r="R82" i="1"/>
  <c r="S82" i="1" s="1"/>
  <c r="R81" i="1"/>
  <c r="S81" i="1" s="1"/>
  <c r="R80" i="1"/>
  <c r="S80" i="1" s="1"/>
  <c r="R79" i="1"/>
  <c r="S79" i="1" s="1"/>
  <c r="R78" i="1"/>
  <c r="S78" i="1" s="1"/>
  <c r="R77" i="1"/>
  <c r="S77" i="1" s="1"/>
  <c r="R76" i="1"/>
  <c r="S76" i="1" s="1"/>
  <c r="S75" i="1"/>
  <c r="R75" i="1"/>
  <c r="R74" i="1"/>
  <c r="S74" i="1" s="1"/>
  <c r="R73" i="1"/>
  <c r="S73" i="1" s="1"/>
  <c r="R72" i="1"/>
  <c r="S72" i="1" s="1"/>
  <c r="R71" i="1"/>
  <c r="S71" i="1" s="1"/>
  <c r="R70" i="1"/>
  <c r="S70" i="1" s="1"/>
  <c r="R69" i="1"/>
  <c r="S69" i="1" s="1"/>
  <c r="S68" i="1"/>
  <c r="R68" i="1"/>
  <c r="R67" i="1"/>
  <c r="S67" i="1" s="1"/>
  <c r="S66" i="1"/>
  <c r="R66" i="1"/>
  <c r="R65" i="1"/>
  <c r="S65" i="1" s="1"/>
  <c r="R64" i="1"/>
  <c r="S64" i="1" s="1"/>
  <c r="R63" i="1"/>
  <c r="S63" i="1" s="1"/>
  <c r="R62" i="1"/>
  <c r="S62" i="1" s="1"/>
  <c r="R61" i="1"/>
  <c r="S61" i="1" s="1"/>
  <c r="S60" i="1"/>
  <c r="R60" i="1"/>
  <c r="R59" i="1"/>
  <c r="S59" i="1" s="1"/>
  <c r="S58" i="1"/>
  <c r="R58" i="1"/>
  <c r="R57" i="1"/>
  <c r="S57" i="1" s="1"/>
  <c r="R56" i="1"/>
  <c r="S56" i="1" s="1"/>
  <c r="R55" i="1"/>
  <c r="S55" i="1" s="1"/>
  <c r="R54" i="1"/>
  <c r="S54" i="1" s="1"/>
  <c r="R53" i="1"/>
  <c r="S53" i="1" s="1"/>
  <c r="R52" i="1"/>
  <c r="S52" i="1" s="1"/>
  <c r="S51" i="1"/>
  <c r="R51" i="1"/>
  <c r="R50" i="1"/>
  <c r="S50" i="1" s="1"/>
  <c r="R49" i="1"/>
  <c r="S49" i="1" s="1"/>
  <c r="R48" i="1"/>
  <c r="S48" i="1" s="1"/>
  <c r="R47" i="1"/>
  <c r="S47" i="1" s="1"/>
  <c r="R46" i="1"/>
  <c r="S46" i="1" s="1"/>
  <c r="R45" i="1"/>
  <c r="S45" i="1" s="1"/>
  <c r="R44" i="1"/>
  <c r="S44" i="1" s="1"/>
  <c r="S43" i="1"/>
  <c r="R43" i="1"/>
  <c r="R42" i="1"/>
  <c r="S42" i="1" s="1"/>
  <c r="R41" i="1"/>
  <c r="S41" i="1" s="1"/>
  <c r="R40" i="1"/>
  <c r="S40" i="1" s="1"/>
  <c r="R39" i="1"/>
  <c r="S39" i="1" s="1"/>
  <c r="R38" i="1"/>
  <c r="S38" i="1" s="1"/>
  <c r="R37" i="1"/>
  <c r="S37" i="1" s="1"/>
  <c r="S36" i="1"/>
  <c r="R36" i="1"/>
  <c r="R35" i="1"/>
  <c r="S35" i="1" s="1"/>
  <c r="S34" i="1"/>
  <c r="R34" i="1"/>
  <c r="R33" i="1"/>
  <c r="S33" i="1" s="1"/>
  <c r="R32" i="1"/>
  <c r="S32" i="1" s="1"/>
  <c r="R31" i="1"/>
  <c r="S31" i="1" s="1"/>
  <c r="R30" i="1"/>
  <c r="S30" i="1" s="1"/>
  <c r="R29" i="1"/>
  <c r="S29" i="1" s="1"/>
  <c r="S28" i="1"/>
  <c r="R28" i="1"/>
  <c r="R27" i="1"/>
  <c r="S27" i="1" s="1"/>
  <c r="S26" i="1"/>
  <c r="R26" i="1"/>
  <c r="R25" i="1"/>
  <c r="S25" i="1" s="1"/>
  <c r="R24" i="1"/>
  <c r="S24" i="1" s="1"/>
  <c r="R23" i="1"/>
  <c r="S23" i="1" s="1"/>
  <c r="R22" i="1"/>
  <c r="S22" i="1" s="1"/>
  <c r="R21" i="1"/>
  <c r="S21" i="1" s="1"/>
  <c r="R20" i="1"/>
  <c r="S20" i="1" s="1"/>
  <c r="S19" i="1"/>
  <c r="R19" i="1"/>
  <c r="R18" i="1"/>
  <c r="S18" i="1" s="1"/>
  <c r="R17" i="1"/>
  <c r="S17" i="1" s="1"/>
  <c r="R16" i="1"/>
  <c r="S16" i="1" s="1"/>
  <c r="R15" i="1"/>
  <c r="S15" i="1" s="1"/>
  <c r="R14" i="1"/>
  <c r="S14" i="1" s="1"/>
  <c r="R13" i="1"/>
  <c r="S13" i="1" s="1"/>
  <c r="R12" i="1"/>
  <c r="S12" i="1" s="1"/>
  <c r="S11" i="1"/>
  <c r="R11" i="1"/>
  <c r="R10" i="1"/>
  <c r="S10" i="1" s="1"/>
  <c r="R9" i="1"/>
  <c r="S9" i="1" s="1"/>
  <c r="R8" i="1"/>
  <c r="S8" i="1" s="1"/>
  <c r="R7" i="1"/>
  <c r="T2" i="1"/>
  <c r="S7" i="1"/>
  <c r="S2" i="1" l="1"/>
  <c r="R2" i="1"/>
  <c r="Q2" i="1"/>
  <c r="O5" i="1" s="1"/>
  <c r="H7" i="6"/>
  <c r="G7" i="6"/>
  <c r="I7" i="6"/>
  <c r="F7" i="6"/>
  <c r="E7" i="6"/>
  <c r="C7" i="6"/>
  <c r="B7" i="6"/>
  <c r="O8" i="1" l="1"/>
  <c r="O12" i="1"/>
  <c r="O16" i="1"/>
  <c r="O20" i="1"/>
  <c r="O24" i="1"/>
  <c r="O28" i="1"/>
  <c r="O32" i="1"/>
  <c r="O36" i="1"/>
  <c r="O40" i="1"/>
  <c r="O44" i="1"/>
  <c r="O48" i="1"/>
  <c r="O52" i="1"/>
  <c r="O56" i="1"/>
  <c r="O60" i="1"/>
  <c r="O64" i="1"/>
  <c r="O68" i="1"/>
  <c r="O72" i="1"/>
  <c r="O76" i="1"/>
  <c r="O80" i="1"/>
  <c r="O84" i="1"/>
  <c r="O88" i="1"/>
  <c r="O92" i="1"/>
  <c r="O96" i="1"/>
  <c r="O100" i="1"/>
  <c r="O104" i="1"/>
  <c r="O108" i="1"/>
  <c r="O9" i="1"/>
  <c r="O13" i="1"/>
  <c r="O17" i="1"/>
  <c r="O21" i="1"/>
  <c r="O25" i="1"/>
  <c r="O29" i="1"/>
  <c r="O33" i="1"/>
  <c r="O37" i="1"/>
  <c r="O41" i="1"/>
  <c r="O45" i="1"/>
  <c r="O49" i="1"/>
  <c r="O53" i="1"/>
  <c r="O57" i="1"/>
  <c r="O61" i="1"/>
  <c r="O65" i="1"/>
  <c r="O69" i="1"/>
  <c r="O73" i="1"/>
  <c r="O77" i="1"/>
  <c r="O81" i="1"/>
  <c r="O85" i="1"/>
  <c r="O89" i="1"/>
  <c r="O93" i="1"/>
  <c r="O97" i="1"/>
  <c r="O101" i="1"/>
  <c r="O105" i="1"/>
  <c r="O109" i="1"/>
  <c r="O113" i="1"/>
  <c r="O117" i="1"/>
  <c r="O121" i="1"/>
  <c r="O125" i="1"/>
  <c r="O129" i="1"/>
  <c r="O133" i="1"/>
  <c r="O137" i="1"/>
  <c r="O141" i="1"/>
  <c r="O145" i="1"/>
  <c r="O149" i="1"/>
  <c r="O153" i="1"/>
  <c r="O157" i="1"/>
  <c r="O161" i="1"/>
  <c r="O165" i="1"/>
  <c r="O169" i="1"/>
  <c r="O173" i="1"/>
  <c r="O177" i="1"/>
  <c r="O181" i="1"/>
  <c r="O185" i="1"/>
  <c r="O189" i="1"/>
  <c r="O193" i="1"/>
  <c r="O197" i="1"/>
  <c r="O201" i="1"/>
  <c r="O205" i="1"/>
  <c r="O209" i="1"/>
  <c r="O213" i="1"/>
  <c r="O217" i="1"/>
  <c r="O221" i="1"/>
  <c r="O225" i="1"/>
  <c r="O229" i="1"/>
  <c r="O233" i="1"/>
  <c r="O237" i="1"/>
  <c r="O241" i="1"/>
  <c r="O245" i="1"/>
  <c r="O249" i="1"/>
  <c r="O253" i="1"/>
  <c r="O257" i="1"/>
  <c r="O261" i="1"/>
  <c r="O265" i="1"/>
  <c r="O269" i="1"/>
  <c r="O273" i="1"/>
  <c r="O277" i="1"/>
  <c r="O281" i="1"/>
  <c r="O285" i="1"/>
  <c r="O289" i="1"/>
  <c r="O293" i="1"/>
  <c r="O297" i="1"/>
  <c r="O301" i="1"/>
  <c r="O305" i="1"/>
  <c r="O309" i="1"/>
  <c r="O313" i="1"/>
  <c r="O317" i="1"/>
  <c r="O321" i="1"/>
  <c r="O325" i="1"/>
  <c r="O329" i="1"/>
  <c r="O333" i="1"/>
  <c r="O337" i="1"/>
  <c r="O341" i="1"/>
  <c r="O345" i="1"/>
  <c r="O10" i="1"/>
  <c r="O18" i="1"/>
  <c r="O26" i="1"/>
  <c r="O34" i="1"/>
  <c r="O42" i="1"/>
  <c r="O50" i="1"/>
  <c r="O58" i="1"/>
  <c r="O66" i="1"/>
  <c r="O74" i="1"/>
  <c r="O82" i="1"/>
  <c r="O90" i="1"/>
  <c r="O98" i="1"/>
  <c r="O106" i="1"/>
  <c r="O112" i="1"/>
  <c r="O118" i="1"/>
  <c r="O123" i="1"/>
  <c r="O128" i="1"/>
  <c r="O134" i="1"/>
  <c r="O139" i="1"/>
  <c r="O144" i="1"/>
  <c r="O150" i="1"/>
  <c r="O155" i="1"/>
  <c r="O160" i="1"/>
  <c r="O166" i="1"/>
  <c r="O171" i="1"/>
  <c r="O176" i="1"/>
  <c r="O182" i="1"/>
  <c r="O187" i="1"/>
  <c r="O192" i="1"/>
  <c r="O198" i="1"/>
  <c r="O203" i="1"/>
  <c r="O208" i="1"/>
  <c r="O214" i="1"/>
  <c r="O219" i="1"/>
  <c r="O224" i="1"/>
  <c r="O230" i="1"/>
  <c r="O235" i="1"/>
  <c r="O240" i="1"/>
  <c r="O246" i="1"/>
  <c r="O251" i="1"/>
  <c r="O256" i="1"/>
  <c r="O262" i="1"/>
  <c r="O267" i="1"/>
  <c r="O272" i="1"/>
  <c r="O278" i="1"/>
  <c r="O283" i="1"/>
  <c r="O288" i="1"/>
  <c r="O294" i="1"/>
  <c r="O299" i="1"/>
  <c r="O304" i="1"/>
  <c r="O310" i="1"/>
  <c r="O315" i="1"/>
  <c r="O320" i="1"/>
  <c r="O326" i="1"/>
  <c r="O331" i="1"/>
  <c r="O336" i="1"/>
  <c r="O342" i="1"/>
  <c r="O347" i="1"/>
  <c r="O351" i="1"/>
  <c r="O355" i="1"/>
  <c r="O359" i="1"/>
  <c r="O363" i="1"/>
  <c r="O367" i="1"/>
  <c r="O371" i="1"/>
  <c r="O375" i="1"/>
  <c r="O379" i="1"/>
  <c r="O383" i="1"/>
  <c r="O387" i="1"/>
  <c r="O391" i="1"/>
  <c r="O395" i="1"/>
  <c r="O399" i="1"/>
  <c r="O403" i="1"/>
  <c r="O407" i="1"/>
  <c r="O411" i="1"/>
  <c r="O415" i="1"/>
  <c r="O419" i="1"/>
  <c r="O423" i="1"/>
  <c r="O427" i="1"/>
  <c r="O431" i="1"/>
  <c r="O435" i="1"/>
  <c r="O439" i="1"/>
  <c r="O443" i="1"/>
  <c r="O447" i="1"/>
  <c r="O451" i="1"/>
  <c r="O455" i="1"/>
  <c r="O11" i="1"/>
  <c r="O19" i="1"/>
  <c r="O27" i="1"/>
  <c r="O35" i="1"/>
  <c r="O43" i="1"/>
  <c r="O51" i="1"/>
  <c r="O59" i="1"/>
  <c r="O67" i="1"/>
  <c r="O75" i="1"/>
  <c r="O83" i="1"/>
  <c r="O91" i="1"/>
  <c r="O99" i="1"/>
  <c r="O107" i="1"/>
  <c r="O114" i="1"/>
  <c r="O119" i="1"/>
  <c r="O124" i="1"/>
  <c r="O130" i="1"/>
  <c r="O135" i="1"/>
  <c r="O140" i="1"/>
  <c r="O146" i="1"/>
  <c r="O151" i="1"/>
  <c r="O156" i="1"/>
  <c r="O162" i="1"/>
  <c r="O167" i="1"/>
  <c r="O172" i="1"/>
  <c r="O178" i="1"/>
  <c r="O183" i="1"/>
  <c r="O188" i="1"/>
  <c r="O194" i="1"/>
  <c r="O199" i="1"/>
  <c r="O204" i="1"/>
  <c r="O210" i="1"/>
  <c r="O215" i="1"/>
  <c r="O220" i="1"/>
  <c r="O226" i="1"/>
  <c r="O231" i="1"/>
  <c r="O236" i="1"/>
  <c r="O242" i="1"/>
  <c r="O247" i="1"/>
  <c r="O252" i="1"/>
  <c r="O258" i="1"/>
  <c r="O263" i="1"/>
  <c r="O268" i="1"/>
  <c r="O274" i="1"/>
  <c r="O279" i="1"/>
  <c r="O284" i="1"/>
  <c r="O290" i="1"/>
  <c r="O295" i="1"/>
  <c r="O300" i="1"/>
  <c r="O306" i="1"/>
  <c r="O311" i="1"/>
  <c r="O316" i="1"/>
  <c r="O322" i="1"/>
  <c r="O327" i="1"/>
  <c r="O332" i="1"/>
  <c r="O338" i="1"/>
  <c r="O343" i="1"/>
  <c r="O348" i="1"/>
  <c r="O352" i="1"/>
  <c r="O356" i="1"/>
  <c r="O360" i="1"/>
  <c r="O364" i="1"/>
  <c r="O368" i="1"/>
  <c r="O372" i="1"/>
  <c r="O376" i="1"/>
  <c r="O380" i="1"/>
  <c r="O384" i="1"/>
  <c r="O388" i="1"/>
  <c r="O392" i="1"/>
  <c r="O396" i="1"/>
  <c r="O400" i="1"/>
  <c r="O404" i="1"/>
  <c r="O408" i="1"/>
  <c r="O412" i="1"/>
  <c r="O416" i="1"/>
  <c r="O420" i="1"/>
  <c r="O424" i="1"/>
  <c r="O428" i="1"/>
  <c r="O432" i="1"/>
  <c r="O436" i="1"/>
  <c r="O440" i="1"/>
  <c r="O444" i="1"/>
  <c r="O448" i="1"/>
  <c r="O452" i="1"/>
  <c r="O456" i="1"/>
  <c r="O14" i="1"/>
  <c r="O30" i="1"/>
  <c r="O46" i="1"/>
  <c r="O62" i="1"/>
  <c r="O78" i="1"/>
  <c r="O94" i="1"/>
  <c r="O110" i="1"/>
  <c r="O120" i="1"/>
  <c r="O131" i="1"/>
  <c r="O142" i="1"/>
  <c r="O152" i="1"/>
  <c r="O163" i="1"/>
  <c r="O174" i="1"/>
  <c r="O184" i="1"/>
  <c r="O195" i="1"/>
  <c r="O206" i="1"/>
  <c r="O216" i="1"/>
  <c r="O227" i="1"/>
  <c r="O238" i="1"/>
  <c r="O248" i="1"/>
  <c r="O259" i="1"/>
  <c r="O270" i="1"/>
  <c r="O280" i="1"/>
  <c r="O291" i="1"/>
  <c r="O302" i="1"/>
  <c r="O312" i="1"/>
  <c r="O323" i="1"/>
  <c r="O334" i="1"/>
  <c r="O344" i="1"/>
  <c r="O353" i="1"/>
  <c r="O361" i="1"/>
  <c r="O369" i="1"/>
  <c r="O377" i="1"/>
  <c r="O385" i="1"/>
  <c r="O393" i="1"/>
  <c r="O401" i="1"/>
  <c r="O409" i="1"/>
  <c r="O417" i="1"/>
  <c r="O425" i="1"/>
  <c r="O433" i="1"/>
  <c r="O441" i="1"/>
  <c r="O449" i="1"/>
  <c r="O457" i="1"/>
  <c r="O461" i="1"/>
  <c r="O465" i="1"/>
  <c r="O469" i="1"/>
  <c r="O473" i="1"/>
  <c r="O477" i="1"/>
  <c r="O481" i="1"/>
  <c r="O485" i="1"/>
  <c r="O489" i="1"/>
  <c r="O493" i="1"/>
  <c r="O497" i="1"/>
  <c r="O501" i="1"/>
  <c r="O505" i="1"/>
  <c r="O509" i="1"/>
  <c r="O513" i="1"/>
  <c r="O517" i="1"/>
  <c r="O521" i="1"/>
  <c r="O525" i="1"/>
  <c r="O529" i="1"/>
  <c r="O533" i="1"/>
  <c r="O537" i="1"/>
  <c r="O541" i="1"/>
  <c r="O545" i="1"/>
  <c r="O549" i="1"/>
  <c r="O553" i="1"/>
  <c r="O557" i="1"/>
  <c r="O561" i="1"/>
  <c r="O565" i="1"/>
  <c r="O569" i="1"/>
  <c r="O573" i="1"/>
  <c r="O577" i="1"/>
  <c r="O581" i="1"/>
  <c r="O585" i="1"/>
  <c r="O589" i="1"/>
  <c r="O593" i="1"/>
  <c r="O597" i="1"/>
  <c r="O601" i="1"/>
  <c r="O605" i="1"/>
  <c r="O609" i="1"/>
  <c r="O613" i="1"/>
  <c r="O617" i="1"/>
  <c r="O621" i="1"/>
  <c r="O625" i="1"/>
  <c r="O629" i="1"/>
  <c r="O633" i="1"/>
  <c r="O637" i="1"/>
  <c r="O641" i="1"/>
  <c r="O645" i="1"/>
  <c r="O649" i="1"/>
  <c r="O653" i="1"/>
  <c r="O657" i="1"/>
  <c r="O661" i="1"/>
  <c r="O665" i="1"/>
  <c r="O669" i="1"/>
  <c r="O673" i="1"/>
  <c r="O677" i="1"/>
  <c r="O681" i="1"/>
  <c r="O685" i="1"/>
  <c r="O689" i="1"/>
  <c r="O693" i="1"/>
  <c r="O697" i="1"/>
  <c r="O701" i="1"/>
  <c r="O705" i="1"/>
  <c r="O709" i="1"/>
  <c r="O713" i="1"/>
  <c r="O717" i="1"/>
  <c r="O721" i="1"/>
  <c r="O725" i="1"/>
  <c r="O729" i="1"/>
  <c r="O733" i="1"/>
  <c r="O737" i="1"/>
  <c r="O741" i="1"/>
  <c r="O745" i="1"/>
  <c r="O749" i="1"/>
  <c r="O753" i="1"/>
  <c r="O757" i="1"/>
  <c r="O761" i="1"/>
  <c r="O765" i="1"/>
  <c r="O769" i="1"/>
  <c r="O773" i="1"/>
  <c r="O777" i="1"/>
  <c r="O781" i="1"/>
  <c r="O785" i="1"/>
  <c r="O789" i="1"/>
  <c r="O793" i="1"/>
  <c r="O797" i="1"/>
  <c r="O801" i="1"/>
  <c r="O805" i="1"/>
  <c r="O809" i="1"/>
  <c r="O813" i="1"/>
  <c r="O817" i="1"/>
  <c r="O821" i="1"/>
  <c r="O825" i="1"/>
  <c r="O829" i="1"/>
  <c r="O833" i="1"/>
  <c r="O837" i="1"/>
  <c r="O841" i="1"/>
  <c r="O845" i="1"/>
  <c r="O849" i="1"/>
  <c r="O853" i="1"/>
  <c r="O857" i="1"/>
  <c r="O861" i="1"/>
  <c r="O865" i="1"/>
  <c r="O869" i="1"/>
  <c r="O873" i="1"/>
  <c r="O877" i="1"/>
  <c r="O881" i="1"/>
  <c r="O885" i="1"/>
  <c r="O889" i="1"/>
  <c r="O893" i="1"/>
  <c r="O897" i="1"/>
  <c r="O901" i="1"/>
  <c r="O905" i="1"/>
  <c r="O909" i="1"/>
  <c r="O913" i="1"/>
  <c r="O917" i="1"/>
  <c r="O921" i="1"/>
  <c r="O925" i="1"/>
  <c r="O929" i="1"/>
  <c r="O933" i="1"/>
  <c r="O937" i="1"/>
  <c r="O941" i="1"/>
  <c r="O945" i="1"/>
  <c r="O949" i="1"/>
  <c r="O953" i="1"/>
  <c r="O957" i="1"/>
  <c r="O961" i="1"/>
  <c r="O965" i="1"/>
  <c r="O15" i="1"/>
  <c r="O31" i="1"/>
  <c r="O47" i="1"/>
  <c r="O63" i="1"/>
  <c r="O79" i="1"/>
  <c r="O95" i="1"/>
  <c r="O111" i="1"/>
  <c r="O122" i="1"/>
  <c r="O132" i="1"/>
  <c r="O143" i="1"/>
  <c r="O154" i="1"/>
  <c r="O164" i="1"/>
  <c r="O175" i="1"/>
  <c r="O186" i="1"/>
  <c r="O196" i="1"/>
  <c r="O207" i="1"/>
  <c r="O218" i="1"/>
  <c r="O228" i="1"/>
  <c r="O239" i="1"/>
  <c r="O250" i="1"/>
  <c r="O260" i="1"/>
  <c r="O271" i="1"/>
  <c r="O282" i="1"/>
  <c r="O292" i="1"/>
  <c r="O303" i="1"/>
  <c r="O314" i="1"/>
  <c r="O324" i="1"/>
  <c r="O335" i="1"/>
  <c r="O346" i="1"/>
  <c r="O354" i="1"/>
  <c r="O362" i="1"/>
  <c r="O370" i="1"/>
  <c r="O378" i="1"/>
  <c r="O386" i="1"/>
  <c r="O394" i="1"/>
  <c r="O402" i="1"/>
  <c r="O410" i="1"/>
  <c r="O418" i="1"/>
  <c r="O426" i="1"/>
  <c r="O434" i="1"/>
  <c r="O442" i="1"/>
  <c r="O450" i="1"/>
  <c r="O458" i="1"/>
  <c r="O462" i="1"/>
  <c r="O466" i="1"/>
  <c r="O470" i="1"/>
  <c r="O474" i="1"/>
  <c r="O478" i="1"/>
  <c r="O482" i="1"/>
  <c r="O486" i="1"/>
  <c r="O490" i="1"/>
  <c r="O494" i="1"/>
  <c r="O498" i="1"/>
  <c r="O502" i="1"/>
  <c r="O506" i="1"/>
  <c r="O510" i="1"/>
  <c r="O514" i="1"/>
  <c r="O518" i="1"/>
  <c r="O522" i="1"/>
  <c r="O526" i="1"/>
  <c r="O530" i="1"/>
  <c r="O534" i="1"/>
  <c r="O538" i="1"/>
  <c r="O542" i="1"/>
  <c r="O546" i="1"/>
  <c r="O550" i="1"/>
  <c r="O554" i="1"/>
  <c r="O558" i="1"/>
  <c r="O562" i="1"/>
  <c r="O566" i="1"/>
  <c r="O570" i="1"/>
  <c r="O574" i="1"/>
  <c r="O578" i="1"/>
  <c r="O582" i="1"/>
  <c r="O586" i="1"/>
  <c r="O590" i="1"/>
  <c r="O594" i="1"/>
  <c r="O598" i="1"/>
  <c r="O602" i="1"/>
  <c r="O606" i="1"/>
  <c r="O610" i="1"/>
  <c r="O614" i="1"/>
  <c r="O618" i="1"/>
  <c r="O622" i="1"/>
  <c r="O626" i="1"/>
  <c r="O630" i="1"/>
  <c r="O634" i="1"/>
  <c r="O638" i="1"/>
  <c r="O642" i="1"/>
  <c r="O646" i="1"/>
  <c r="O650" i="1"/>
  <c r="O654" i="1"/>
  <c r="O658" i="1"/>
  <c r="O662" i="1"/>
  <c r="O666" i="1"/>
  <c r="O670" i="1"/>
  <c r="O674" i="1"/>
  <c r="O678" i="1"/>
  <c r="O682" i="1"/>
  <c r="O686" i="1"/>
  <c r="O690" i="1"/>
  <c r="O694" i="1"/>
  <c r="O698" i="1"/>
  <c r="O702" i="1"/>
  <c r="O706" i="1"/>
  <c r="O710" i="1"/>
  <c r="O714" i="1"/>
  <c r="O718" i="1"/>
  <c r="O722" i="1"/>
  <c r="O726" i="1"/>
  <c r="O730" i="1"/>
  <c r="O734" i="1"/>
  <c r="O738" i="1"/>
  <c r="O742" i="1"/>
  <c r="O746" i="1"/>
  <c r="O750" i="1"/>
  <c r="O754" i="1"/>
  <c r="O758" i="1"/>
  <c r="O762" i="1"/>
  <c r="O766" i="1"/>
  <c r="O770" i="1"/>
  <c r="O774" i="1"/>
  <c r="O778" i="1"/>
  <c r="O782" i="1"/>
  <c r="O786" i="1"/>
  <c r="O790" i="1"/>
  <c r="O794" i="1"/>
  <c r="O798" i="1"/>
  <c r="O802" i="1"/>
  <c r="O806" i="1"/>
  <c r="O810" i="1"/>
  <c r="O814" i="1"/>
  <c r="O818" i="1"/>
  <c r="O822" i="1"/>
  <c r="O826" i="1"/>
  <c r="O830" i="1"/>
  <c r="O834" i="1"/>
  <c r="O838" i="1"/>
  <c r="O842" i="1"/>
  <c r="O846" i="1"/>
  <c r="O850" i="1"/>
  <c r="O854" i="1"/>
  <c r="O858" i="1"/>
  <c r="O862" i="1"/>
  <c r="O866" i="1"/>
  <c r="O870" i="1"/>
  <c r="O874" i="1"/>
  <c r="O878" i="1"/>
  <c r="O882" i="1"/>
  <c r="O886" i="1"/>
  <c r="O890" i="1"/>
  <c r="O894" i="1"/>
  <c r="O898" i="1"/>
  <c r="O902" i="1"/>
  <c r="O906" i="1"/>
  <c r="O910" i="1"/>
  <c r="O914" i="1"/>
  <c r="O918" i="1"/>
  <c r="O922" i="1"/>
  <c r="O926" i="1"/>
  <c r="O930" i="1"/>
  <c r="O934" i="1"/>
  <c r="O938" i="1"/>
  <c r="O942" i="1"/>
  <c r="O946" i="1"/>
  <c r="O950" i="1"/>
  <c r="O954" i="1"/>
  <c r="O958" i="1"/>
  <c r="O962" i="1"/>
  <c r="O966" i="1"/>
  <c r="O22" i="1"/>
  <c r="O54" i="1"/>
  <c r="O86" i="1"/>
  <c r="O115" i="1"/>
  <c r="O136" i="1"/>
  <c r="O158" i="1"/>
  <c r="O179" i="1"/>
  <c r="O200" i="1"/>
  <c r="O222" i="1"/>
  <c r="O243" i="1"/>
  <c r="O264" i="1"/>
  <c r="O286" i="1"/>
  <c r="O307" i="1"/>
  <c r="O328" i="1"/>
  <c r="O349" i="1"/>
  <c r="O365" i="1"/>
  <c r="O381" i="1"/>
  <c r="O397" i="1"/>
  <c r="O413" i="1"/>
  <c r="O429" i="1"/>
  <c r="O445" i="1"/>
  <c r="O459" i="1"/>
  <c r="O467" i="1"/>
  <c r="O475" i="1"/>
  <c r="O483" i="1"/>
  <c r="O491" i="1"/>
  <c r="O499" i="1"/>
  <c r="O507" i="1"/>
  <c r="O515" i="1"/>
  <c r="O523" i="1"/>
  <c r="O531" i="1"/>
  <c r="O539" i="1"/>
  <c r="O547" i="1"/>
  <c r="O555" i="1"/>
  <c r="O563" i="1"/>
  <c r="O571" i="1"/>
  <c r="O579" i="1"/>
  <c r="O587" i="1"/>
  <c r="O595" i="1"/>
  <c r="O603" i="1"/>
  <c r="O611" i="1"/>
  <c r="O619" i="1"/>
  <c r="O627" i="1"/>
  <c r="O635" i="1"/>
  <c r="O643" i="1"/>
  <c r="O651" i="1"/>
  <c r="O659" i="1"/>
  <c r="O667" i="1"/>
  <c r="O675" i="1"/>
  <c r="O683" i="1"/>
  <c r="O691" i="1"/>
  <c r="O699" i="1"/>
  <c r="O707" i="1"/>
  <c r="O715" i="1"/>
  <c r="O723" i="1"/>
  <c r="O731" i="1"/>
  <c r="O739" i="1"/>
  <c r="O747" i="1"/>
  <c r="O755" i="1"/>
  <c r="O763" i="1"/>
  <c r="O771" i="1"/>
  <c r="O779" i="1"/>
  <c r="O787" i="1"/>
  <c r="O795" i="1"/>
  <c r="O803" i="1"/>
  <c r="O811" i="1"/>
  <c r="O819" i="1"/>
  <c r="O827" i="1"/>
  <c r="O835" i="1"/>
  <c r="O843" i="1"/>
  <c r="O851" i="1"/>
  <c r="O859" i="1"/>
  <c r="O867" i="1"/>
  <c r="O875" i="1"/>
  <c r="O883" i="1"/>
  <c r="O891" i="1"/>
  <c r="O899" i="1"/>
  <c r="O907" i="1"/>
  <c r="O915" i="1"/>
  <c r="O923" i="1"/>
  <c r="O931" i="1"/>
  <c r="O939" i="1"/>
  <c r="O947" i="1"/>
  <c r="O955" i="1"/>
  <c r="O963" i="1"/>
  <c r="O969" i="1"/>
  <c r="O973" i="1"/>
  <c r="O977" i="1"/>
  <c r="O981" i="1"/>
  <c r="O985" i="1"/>
  <c r="O989" i="1"/>
  <c r="O993" i="1"/>
  <c r="O997" i="1"/>
  <c r="O1001" i="1"/>
  <c r="O1005" i="1"/>
  <c r="O1009" i="1"/>
  <c r="O1013" i="1"/>
  <c r="O1017" i="1"/>
  <c r="O1021" i="1"/>
  <c r="O1025" i="1"/>
  <c r="O1029" i="1"/>
  <c r="O1033" i="1"/>
  <c r="O1037" i="1"/>
  <c r="O1041" i="1"/>
  <c r="O1045" i="1"/>
  <c r="O1049" i="1"/>
  <c r="O1053" i="1"/>
  <c r="O1057" i="1"/>
  <c r="O1061" i="1"/>
  <c r="O1065" i="1"/>
  <c r="O1069" i="1"/>
  <c r="O1073" i="1"/>
  <c r="O1077" i="1"/>
  <c r="O1081" i="1"/>
  <c r="O1085" i="1"/>
  <c r="O1089" i="1"/>
  <c r="O1093" i="1"/>
  <c r="O1097" i="1"/>
  <c r="O1101" i="1"/>
  <c r="O1105" i="1"/>
  <c r="O1109" i="1"/>
  <c r="O1113" i="1"/>
  <c r="O1117" i="1"/>
  <c r="O1121" i="1"/>
  <c r="O1125" i="1"/>
  <c r="O1129" i="1"/>
  <c r="O1133" i="1"/>
  <c r="O1137" i="1"/>
  <c r="O1141" i="1"/>
  <c r="O1145" i="1"/>
  <c r="O1149" i="1"/>
  <c r="O1153" i="1"/>
  <c r="O1157" i="1"/>
  <c r="O1161" i="1"/>
  <c r="O1165" i="1"/>
  <c r="O1169" i="1"/>
  <c r="O1173" i="1"/>
  <c r="O1177" i="1"/>
  <c r="O1181" i="1"/>
  <c r="O1185" i="1"/>
  <c r="O1189" i="1"/>
  <c r="O1193" i="1"/>
  <c r="O1197" i="1"/>
  <c r="O1201" i="1"/>
  <c r="O1205" i="1"/>
  <c r="O1209" i="1"/>
  <c r="O1213" i="1"/>
  <c r="O1217" i="1"/>
  <c r="O1221" i="1"/>
  <c r="O1225" i="1"/>
  <c r="O23" i="1"/>
  <c r="O55" i="1"/>
  <c r="O87" i="1"/>
  <c r="O116" i="1"/>
  <c r="O138" i="1"/>
  <c r="O159" i="1"/>
  <c r="O180" i="1"/>
  <c r="O202" i="1"/>
  <c r="O223" i="1"/>
  <c r="O244" i="1"/>
  <c r="O266" i="1"/>
  <c r="O287" i="1"/>
  <c r="O308" i="1"/>
  <c r="O330" i="1"/>
  <c r="O350" i="1"/>
  <c r="O366" i="1"/>
  <c r="O382" i="1"/>
  <c r="O398" i="1"/>
  <c r="O414" i="1"/>
  <c r="O430" i="1"/>
  <c r="O446" i="1"/>
  <c r="O460" i="1"/>
  <c r="O468" i="1"/>
  <c r="O476" i="1"/>
  <c r="O484" i="1"/>
  <c r="O492" i="1"/>
  <c r="O500" i="1"/>
  <c r="O508" i="1"/>
  <c r="O516" i="1"/>
  <c r="O524" i="1"/>
  <c r="O532" i="1"/>
  <c r="O540" i="1"/>
  <c r="O548" i="1"/>
  <c r="O556" i="1"/>
  <c r="O564" i="1"/>
  <c r="O572" i="1"/>
  <c r="O580" i="1"/>
  <c r="O588" i="1"/>
  <c r="O596" i="1"/>
  <c r="O604" i="1"/>
  <c r="O612" i="1"/>
  <c r="O620" i="1"/>
  <c r="O628" i="1"/>
  <c r="O636" i="1"/>
  <c r="O644" i="1"/>
  <c r="O652" i="1"/>
  <c r="O660" i="1"/>
  <c r="O668" i="1"/>
  <c r="O676" i="1"/>
  <c r="O684" i="1"/>
  <c r="O692" i="1"/>
  <c r="O700" i="1"/>
  <c r="O708" i="1"/>
  <c r="O716" i="1"/>
  <c r="O724" i="1"/>
  <c r="O732" i="1"/>
  <c r="O740" i="1"/>
  <c r="O748" i="1"/>
  <c r="O756" i="1"/>
  <c r="O764" i="1"/>
  <c r="O772" i="1"/>
  <c r="O780" i="1"/>
  <c r="O788" i="1"/>
  <c r="O796" i="1"/>
  <c r="O804" i="1"/>
  <c r="O812" i="1"/>
  <c r="O820" i="1"/>
  <c r="O828" i="1"/>
  <c r="O836" i="1"/>
  <c r="O844" i="1"/>
  <c r="O852" i="1"/>
  <c r="O860" i="1"/>
  <c r="O868" i="1"/>
  <c r="O876" i="1"/>
  <c r="O884" i="1"/>
  <c r="O892" i="1"/>
  <c r="O900" i="1"/>
  <c r="O908" i="1"/>
  <c r="O916" i="1"/>
  <c r="O924" i="1"/>
  <c r="O932" i="1"/>
  <c r="O940" i="1"/>
  <c r="O948" i="1"/>
  <c r="O956" i="1"/>
  <c r="O964" i="1"/>
  <c r="O970" i="1"/>
  <c r="O974" i="1"/>
  <c r="O978" i="1"/>
  <c r="O982" i="1"/>
  <c r="O986" i="1"/>
  <c r="O990" i="1"/>
  <c r="O994" i="1"/>
  <c r="O998" i="1"/>
  <c r="O1002" i="1"/>
  <c r="O1006" i="1"/>
  <c r="O1010" i="1"/>
  <c r="O1014" i="1"/>
  <c r="O1018" i="1"/>
  <c r="O1022" i="1"/>
  <c r="O1026" i="1"/>
  <c r="O1030" i="1"/>
  <c r="O1034" i="1"/>
  <c r="O1038" i="1"/>
  <c r="O1042" i="1"/>
  <c r="O1046" i="1"/>
  <c r="O1050" i="1"/>
  <c r="O1054" i="1"/>
  <c r="O1058" i="1"/>
  <c r="O1062" i="1"/>
  <c r="O1066" i="1"/>
  <c r="O1070" i="1"/>
  <c r="O1074" i="1"/>
  <c r="O1078" i="1"/>
  <c r="O1082" i="1"/>
  <c r="O1086" i="1"/>
  <c r="O1090" i="1"/>
  <c r="O1094" i="1"/>
  <c r="O1098" i="1"/>
  <c r="O1102" i="1"/>
  <c r="O1106" i="1"/>
  <c r="O1110" i="1"/>
  <c r="O1114" i="1"/>
  <c r="O1118" i="1"/>
  <c r="O1122" i="1"/>
  <c r="O1126" i="1"/>
  <c r="O1130" i="1"/>
  <c r="O1134" i="1"/>
  <c r="O1138" i="1"/>
  <c r="O1142" i="1"/>
  <c r="O1146" i="1"/>
  <c r="O1150" i="1"/>
  <c r="O1154" i="1"/>
  <c r="O1158" i="1"/>
  <c r="O1162" i="1"/>
  <c r="O1166" i="1"/>
  <c r="O1170" i="1"/>
  <c r="O1174" i="1"/>
  <c r="O1178" i="1"/>
  <c r="O1182" i="1"/>
  <c r="O1186" i="1"/>
  <c r="O1190" i="1"/>
  <c r="O1194" i="1"/>
  <c r="O1198" i="1"/>
  <c r="O1202" i="1"/>
  <c r="O1206" i="1"/>
  <c r="O1210" i="1"/>
  <c r="O1214" i="1"/>
  <c r="O1218" i="1"/>
  <c r="O1222" i="1"/>
  <c r="O1226" i="1"/>
  <c r="O1230" i="1"/>
  <c r="O1234" i="1"/>
  <c r="O1238" i="1"/>
  <c r="O1242" i="1"/>
  <c r="O1246" i="1"/>
  <c r="O1250" i="1"/>
  <c r="O1254" i="1"/>
  <c r="O1258" i="1"/>
  <c r="O1262" i="1"/>
  <c r="O1266" i="1"/>
  <c r="O1270" i="1"/>
  <c r="O1274" i="1"/>
  <c r="O1278" i="1"/>
  <c r="O1282" i="1"/>
  <c r="O1286" i="1"/>
  <c r="O1290" i="1"/>
  <c r="O1294" i="1"/>
  <c r="O1298" i="1"/>
  <c r="O1302" i="1"/>
  <c r="O1306" i="1"/>
  <c r="O38" i="1"/>
  <c r="O102" i="1"/>
  <c r="O147" i="1"/>
  <c r="O190" i="1"/>
  <c r="O232" i="1"/>
  <c r="O275" i="1"/>
  <c r="O318" i="1"/>
  <c r="O357" i="1"/>
  <c r="O389" i="1"/>
  <c r="O421" i="1"/>
  <c r="O453" i="1"/>
  <c r="O471" i="1"/>
  <c r="O487" i="1"/>
  <c r="O503" i="1"/>
  <c r="O519" i="1"/>
  <c r="O535" i="1"/>
  <c r="O551" i="1"/>
  <c r="O567" i="1"/>
  <c r="O583" i="1"/>
  <c r="O599" i="1"/>
  <c r="O615" i="1"/>
  <c r="O631" i="1"/>
  <c r="O647" i="1"/>
  <c r="O663" i="1"/>
  <c r="O679" i="1"/>
  <c r="O695" i="1"/>
  <c r="O711" i="1"/>
  <c r="O727" i="1"/>
  <c r="O743" i="1"/>
  <c r="O759" i="1"/>
  <c r="O775" i="1"/>
  <c r="O791" i="1"/>
  <c r="O807" i="1"/>
  <c r="O823" i="1"/>
  <c r="O839" i="1"/>
  <c r="O855" i="1"/>
  <c r="O871" i="1"/>
  <c r="O887" i="1"/>
  <c r="O903" i="1"/>
  <c r="O919" i="1"/>
  <c r="O935" i="1"/>
  <c r="O951" i="1"/>
  <c r="O967" i="1"/>
  <c r="O975" i="1"/>
  <c r="O983" i="1"/>
  <c r="O991" i="1"/>
  <c r="O999" i="1"/>
  <c r="O1007" i="1"/>
  <c r="O1015" i="1"/>
  <c r="O1023" i="1"/>
  <c r="O1031" i="1"/>
  <c r="O1039" i="1"/>
  <c r="O1047" i="1"/>
  <c r="O1055" i="1"/>
  <c r="O1063" i="1"/>
  <c r="O1071" i="1"/>
  <c r="O1079" i="1"/>
  <c r="O1087" i="1"/>
  <c r="O1095" i="1"/>
  <c r="O1103" i="1"/>
  <c r="O1111" i="1"/>
  <c r="O1119" i="1"/>
  <c r="O1127" i="1"/>
  <c r="O1135" i="1"/>
  <c r="O1143" i="1"/>
  <c r="O1151" i="1"/>
  <c r="O1159" i="1"/>
  <c r="O1167" i="1"/>
  <c r="O1175" i="1"/>
  <c r="O1183" i="1"/>
  <c r="O1191" i="1"/>
  <c r="O1199" i="1"/>
  <c r="O1207" i="1"/>
  <c r="O1215" i="1"/>
  <c r="O1223" i="1"/>
  <c r="O1229" i="1"/>
  <c r="O1235" i="1"/>
  <c r="O1240" i="1"/>
  <c r="O1245" i="1"/>
  <c r="O1251" i="1"/>
  <c r="O1256" i="1"/>
  <c r="O1261" i="1"/>
  <c r="O1267" i="1"/>
  <c r="O1272" i="1"/>
  <c r="O1277" i="1"/>
  <c r="O1283" i="1"/>
  <c r="O1288" i="1"/>
  <c r="O1293" i="1"/>
  <c r="O1299" i="1"/>
  <c r="O1304" i="1"/>
  <c r="O1309" i="1"/>
  <c r="O1313" i="1"/>
  <c r="O1317" i="1"/>
  <c r="O1321" i="1"/>
  <c r="O1325" i="1"/>
  <c r="O1329" i="1"/>
  <c r="O1333" i="1"/>
  <c r="O1337" i="1"/>
  <c r="O1341" i="1"/>
  <c r="O1345" i="1"/>
  <c r="O1349" i="1"/>
  <c r="O1353" i="1"/>
  <c r="O1357" i="1"/>
  <c r="O1361" i="1"/>
  <c r="O1365" i="1"/>
  <c r="O1369" i="1"/>
  <c r="O1373" i="1"/>
  <c r="O1377" i="1"/>
  <c r="O1381" i="1"/>
  <c r="O1385" i="1"/>
  <c r="O1389" i="1"/>
  <c r="O1393" i="1"/>
  <c r="O1397" i="1"/>
  <c r="O1401" i="1"/>
  <c r="O1405" i="1"/>
  <c r="O1409" i="1"/>
  <c r="O1413" i="1"/>
  <c r="O1417" i="1"/>
  <c r="O1421" i="1"/>
  <c r="O1425" i="1"/>
  <c r="O1429" i="1"/>
  <c r="O1433" i="1"/>
  <c r="O1437" i="1"/>
  <c r="O1441" i="1"/>
  <c r="O1445" i="1"/>
  <c r="O1449" i="1"/>
  <c r="O1453" i="1"/>
  <c r="O1457" i="1"/>
  <c r="O1461" i="1"/>
  <c r="O1465" i="1"/>
  <c r="O1469" i="1"/>
  <c r="O1473" i="1"/>
  <c r="O1477" i="1"/>
  <c r="O1481" i="1"/>
  <c r="O1485" i="1"/>
  <c r="O1489" i="1"/>
  <c r="O1493" i="1"/>
  <c r="O1497" i="1"/>
  <c r="O1501" i="1"/>
  <c r="O1505" i="1"/>
  <c r="O1509" i="1"/>
  <c r="O1513" i="1"/>
  <c r="O1517" i="1"/>
  <c r="O1521" i="1"/>
  <c r="O1525" i="1"/>
  <c r="O1529" i="1"/>
  <c r="O1533" i="1"/>
  <c r="O1537" i="1"/>
  <c r="O1541" i="1"/>
  <c r="O1545" i="1"/>
  <c r="O1549" i="1"/>
  <c r="O1553" i="1"/>
  <c r="O1557" i="1"/>
  <c r="O1561" i="1"/>
  <c r="O1565" i="1"/>
  <c r="O1569" i="1"/>
  <c r="O1573" i="1"/>
  <c r="O1577" i="1"/>
  <c r="O1581" i="1"/>
  <c r="O1585" i="1"/>
  <c r="O1589" i="1"/>
  <c r="O1593" i="1"/>
  <c r="O1597" i="1"/>
  <c r="O1601" i="1"/>
  <c r="O1605" i="1"/>
  <c r="O1609" i="1"/>
  <c r="O1613" i="1"/>
  <c r="O1617" i="1"/>
  <c r="O1621" i="1"/>
  <c r="O1625" i="1"/>
  <c r="O1629" i="1"/>
  <c r="O1633" i="1"/>
  <c r="O1637" i="1"/>
  <c r="O1641" i="1"/>
  <c r="O1645" i="1"/>
  <c r="O1649" i="1"/>
  <c r="O1653" i="1"/>
  <c r="O1657" i="1"/>
  <c r="O1661" i="1"/>
  <c r="O1665" i="1"/>
  <c r="O1669" i="1"/>
  <c r="O1673" i="1"/>
  <c r="O1677" i="1"/>
  <c r="O1681" i="1"/>
  <c r="O1685" i="1"/>
  <c r="O1689" i="1"/>
  <c r="O1693" i="1"/>
  <c r="O1697" i="1"/>
  <c r="O1701" i="1"/>
  <c r="O1705" i="1"/>
  <c r="O1709" i="1"/>
  <c r="O1713" i="1"/>
  <c r="O1717" i="1"/>
  <c r="O1721" i="1"/>
  <c r="O1725" i="1"/>
  <c r="O1729" i="1"/>
  <c r="O1733" i="1"/>
  <c r="O1737" i="1"/>
  <c r="O1741" i="1"/>
  <c r="O1745" i="1"/>
  <c r="O1749" i="1"/>
  <c r="O1753" i="1"/>
  <c r="O1757" i="1"/>
  <c r="O1761" i="1"/>
  <c r="O1765" i="1"/>
  <c r="O1769" i="1"/>
  <c r="O1773" i="1"/>
  <c r="O1777" i="1"/>
  <c r="O1781" i="1"/>
  <c r="O1785" i="1"/>
  <c r="O1789" i="1"/>
  <c r="O1793" i="1"/>
  <c r="O1797" i="1"/>
  <c r="O1801" i="1"/>
  <c r="O1805" i="1"/>
  <c r="O39" i="1"/>
  <c r="O103" i="1"/>
  <c r="O148" i="1"/>
  <c r="O191" i="1"/>
  <c r="O234" i="1"/>
  <c r="O276" i="1"/>
  <c r="O319" i="1"/>
  <c r="O358" i="1"/>
  <c r="O390" i="1"/>
  <c r="O422" i="1"/>
  <c r="O454" i="1"/>
  <c r="O472" i="1"/>
  <c r="O488" i="1"/>
  <c r="O504" i="1"/>
  <c r="O520" i="1"/>
  <c r="O536" i="1"/>
  <c r="O552" i="1"/>
  <c r="O568" i="1"/>
  <c r="O584" i="1"/>
  <c r="O600" i="1"/>
  <c r="O616" i="1"/>
  <c r="O632" i="1"/>
  <c r="O648" i="1"/>
  <c r="O664" i="1"/>
  <c r="O680" i="1"/>
  <c r="O696" i="1"/>
  <c r="O712" i="1"/>
  <c r="O728" i="1"/>
  <c r="O744" i="1"/>
  <c r="O760" i="1"/>
  <c r="O776" i="1"/>
  <c r="O792" i="1"/>
  <c r="O808" i="1"/>
  <c r="O824" i="1"/>
  <c r="O840" i="1"/>
  <c r="O856" i="1"/>
  <c r="O872" i="1"/>
  <c r="O888" i="1"/>
  <c r="O904" i="1"/>
  <c r="O920" i="1"/>
  <c r="O936" i="1"/>
  <c r="O952" i="1"/>
  <c r="O968" i="1"/>
  <c r="O976" i="1"/>
  <c r="O984" i="1"/>
  <c r="O992" i="1"/>
  <c r="O1000" i="1"/>
  <c r="O1008" i="1"/>
  <c r="O1016" i="1"/>
  <c r="O1024" i="1"/>
  <c r="O1032" i="1"/>
  <c r="O1040" i="1"/>
  <c r="O1048" i="1"/>
  <c r="O1056" i="1"/>
  <c r="O1064" i="1"/>
  <c r="O1072" i="1"/>
  <c r="O1080" i="1"/>
  <c r="O1088" i="1"/>
  <c r="O1096" i="1"/>
  <c r="O1104" i="1"/>
  <c r="O1112" i="1"/>
  <c r="O1120" i="1"/>
  <c r="O1128" i="1"/>
  <c r="O1136" i="1"/>
  <c r="O1144" i="1"/>
  <c r="O1152" i="1"/>
  <c r="O1160" i="1"/>
  <c r="O1168" i="1"/>
  <c r="O1176" i="1"/>
  <c r="O1184" i="1"/>
  <c r="O1192" i="1"/>
  <c r="O1200" i="1"/>
  <c r="O1208" i="1"/>
  <c r="O1216" i="1"/>
  <c r="O1224" i="1"/>
  <c r="O1231" i="1"/>
  <c r="O1236" i="1"/>
  <c r="O1241" i="1"/>
  <c r="O1247" i="1"/>
  <c r="O1252" i="1"/>
  <c r="O1257" i="1"/>
  <c r="O1263" i="1"/>
  <c r="O1268" i="1"/>
  <c r="O1273" i="1"/>
  <c r="O1279" i="1"/>
  <c r="O1284" i="1"/>
  <c r="O1289" i="1"/>
  <c r="O1295" i="1"/>
  <c r="O1300" i="1"/>
  <c r="O1305" i="1"/>
  <c r="O1310" i="1"/>
  <c r="O1314" i="1"/>
  <c r="O1318" i="1"/>
  <c r="O1322" i="1"/>
  <c r="O1326" i="1"/>
  <c r="O1330" i="1"/>
  <c r="O1334" i="1"/>
  <c r="O1338" i="1"/>
  <c r="O1342" i="1"/>
  <c r="O1346" i="1"/>
  <c r="O1350" i="1"/>
  <c r="O1354" i="1"/>
  <c r="O1358" i="1"/>
  <c r="O1362" i="1"/>
  <c r="O1366" i="1"/>
  <c r="O1370" i="1"/>
  <c r="O1374" i="1"/>
  <c r="O1378" i="1"/>
  <c r="O1382" i="1"/>
  <c r="O1386" i="1"/>
  <c r="O1390" i="1"/>
  <c r="O1394" i="1"/>
  <c r="O1398" i="1"/>
  <c r="O1402" i="1"/>
  <c r="O1406" i="1"/>
  <c r="O1410" i="1"/>
  <c r="O1414" i="1"/>
  <c r="O1418" i="1"/>
  <c r="O1422" i="1"/>
  <c r="O1426" i="1"/>
  <c r="O1430" i="1"/>
  <c r="O1434" i="1"/>
  <c r="O1438" i="1"/>
  <c r="O1442" i="1"/>
  <c r="O1446" i="1"/>
  <c r="O1450" i="1"/>
  <c r="O1454" i="1"/>
  <c r="O1458" i="1"/>
  <c r="O1462" i="1"/>
  <c r="O1466" i="1"/>
  <c r="O1470" i="1"/>
  <c r="O1474" i="1"/>
  <c r="O1478" i="1"/>
  <c r="O1482" i="1"/>
  <c r="O1486" i="1"/>
  <c r="O1490" i="1"/>
  <c r="O1494" i="1"/>
  <c r="O1498" i="1"/>
  <c r="O1502" i="1"/>
  <c r="O1506" i="1"/>
  <c r="O1510" i="1"/>
  <c r="O1514" i="1"/>
  <c r="O1518" i="1"/>
  <c r="O1522" i="1"/>
  <c r="O1526" i="1"/>
  <c r="O1530" i="1"/>
  <c r="O1534" i="1"/>
  <c r="O1538" i="1"/>
  <c r="O1542" i="1"/>
  <c r="O1546" i="1"/>
  <c r="O1550" i="1"/>
  <c r="O1554" i="1"/>
  <c r="O1558" i="1"/>
  <c r="O1562" i="1"/>
  <c r="O1566" i="1"/>
  <c r="O1570" i="1"/>
  <c r="O1574" i="1"/>
  <c r="O1578" i="1"/>
  <c r="O1582" i="1"/>
  <c r="O1586" i="1"/>
  <c r="O1590" i="1"/>
  <c r="O1594" i="1"/>
  <c r="O1598" i="1"/>
  <c r="O1602" i="1"/>
  <c r="O1606" i="1"/>
  <c r="O1610" i="1"/>
  <c r="O1614" i="1"/>
  <c r="O1618" i="1"/>
  <c r="O1622" i="1"/>
  <c r="O1626" i="1"/>
  <c r="O1630" i="1"/>
  <c r="O1634" i="1"/>
  <c r="O1638" i="1"/>
  <c r="O1642" i="1"/>
  <c r="O1646" i="1"/>
  <c r="O1650" i="1"/>
  <c r="O1654" i="1"/>
  <c r="O1658" i="1"/>
  <c r="O1662" i="1"/>
  <c r="O1666" i="1"/>
  <c r="O1670" i="1"/>
  <c r="O1674" i="1"/>
  <c r="O1678" i="1"/>
  <c r="O1682" i="1"/>
  <c r="O1686" i="1"/>
  <c r="O1690" i="1"/>
  <c r="O1694" i="1"/>
  <c r="O1698" i="1"/>
  <c r="O1702" i="1"/>
  <c r="O1706" i="1"/>
  <c r="O1710" i="1"/>
  <c r="O1714" i="1"/>
  <c r="O1718" i="1"/>
  <c r="O1722" i="1"/>
  <c r="O1726" i="1"/>
  <c r="O1730" i="1"/>
  <c r="O1734" i="1"/>
  <c r="O1738" i="1"/>
  <c r="O1742" i="1"/>
  <c r="O1746" i="1"/>
  <c r="O1750" i="1"/>
  <c r="O1754" i="1"/>
  <c r="O1758" i="1"/>
  <c r="O1762" i="1"/>
  <c r="O1766" i="1"/>
  <c r="O1770" i="1"/>
  <c r="O1774" i="1"/>
  <c r="O1778" i="1"/>
  <c r="O1782" i="1"/>
  <c r="O1786" i="1"/>
  <c r="O1790" i="1"/>
  <c r="O1794" i="1"/>
  <c r="O1798" i="1"/>
  <c r="O1802" i="1"/>
  <c r="O70" i="1"/>
  <c r="O126" i="1"/>
  <c r="O168" i="1"/>
  <c r="O211" i="1"/>
  <c r="O254" i="1"/>
  <c r="O296" i="1"/>
  <c r="O339" i="1"/>
  <c r="O373" i="1"/>
  <c r="O405" i="1"/>
  <c r="O437" i="1"/>
  <c r="O463" i="1"/>
  <c r="O479" i="1"/>
  <c r="O495" i="1"/>
  <c r="O511" i="1"/>
  <c r="O527" i="1"/>
  <c r="O543" i="1"/>
  <c r="O559" i="1"/>
  <c r="O575" i="1"/>
  <c r="O591" i="1"/>
  <c r="O607" i="1"/>
  <c r="O623" i="1"/>
  <c r="O639" i="1"/>
  <c r="O655" i="1"/>
  <c r="O671" i="1"/>
  <c r="O687" i="1"/>
  <c r="O703" i="1"/>
  <c r="O719" i="1"/>
  <c r="O735" i="1"/>
  <c r="O751" i="1"/>
  <c r="O767" i="1"/>
  <c r="O783" i="1"/>
  <c r="O799" i="1"/>
  <c r="O815" i="1"/>
  <c r="O831" i="1"/>
  <c r="O847" i="1"/>
  <c r="O863" i="1"/>
  <c r="O879" i="1"/>
  <c r="O895" i="1"/>
  <c r="O911" i="1"/>
  <c r="O927" i="1"/>
  <c r="O943" i="1"/>
  <c r="O959" i="1"/>
  <c r="O971" i="1"/>
  <c r="O979" i="1"/>
  <c r="O987" i="1"/>
  <c r="O995" i="1"/>
  <c r="O1003" i="1"/>
  <c r="O1011" i="1"/>
  <c r="O1019" i="1"/>
  <c r="O1027" i="1"/>
  <c r="O1035" i="1"/>
  <c r="O1043" i="1"/>
  <c r="O1051" i="1"/>
  <c r="O1059" i="1"/>
  <c r="O1067" i="1"/>
  <c r="O1075" i="1"/>
  <c r="O1083" i="1"/>
  <c r="O1091" i="1"/>
  <c r="O1099" i="1"/>
  <c r="O1107" i="1"/>
  <c r="O1115" i="1"/>
  <c r="O1123" i="1"/>
  <c r="O1131" i="1"/>
  <c r="O1139" i="1"/>
  <c r="O1147" i="1"/>
  <c r="O1155" i="1"/>
  <c r="O1163" i="1"/>
  <c r="O1171" i="1"/>
  <c r="O1179" i="1"/>
  <c r="O1187" i="1"/>
  <c r="O1195" i="1"/>
  <c r="O1203" i="1"/>
  <c r="O1211" i="1"/>
  <c r="O1219" i="1"/>
  <c r="O1227" i="1"/>
  <c r="O1232" i="1"/>
  <c r="O1237" i="1"/>
  <c r="O1243" i="1"/>
  <c r="O1248" i="1"/>
  <c r="O1253" i="1"/>
  <c r="O1259" i="1"/>
  <c r="O1264" i="1"/>
  <c r="O1269" i="1"/>
  <c r="O1275" i="1"/>
  <c r="O1280" i="1"/>
  <c r="O71" i="1"/>
  <c r="O255" i="1"/>
  <c r="O406" i="1"/>
  <c r="O496" i="1"/>
  <c r="O560" i="1"/>
  <c r="O624" i="1"/>
  <c r="O688" i="1"/>
  <c r="O752" i="1"/>
  <c r="O816" i="1"/>
  <c r="O880" i="1"/>
  <c r="O944" i="1"/>
  <c r="O988" i="1"/>
  <c r="O1020" i="1"/>
  <c r="O1052" i="1"/>
  <c r="O1084" i="1"/>
  <c r="O1116" i="1"/>
  <c r="O1148" i="1"/>
  <c r="O1180" i="1"/>
  <c r="O1212" i="1"/>
  <c r="O1239" i="1"/>
  <c r="O1260" i="1"/>
  <c r="O1281" i="1"/>
  <c r="O1292" i="1"/>
  <c r="O1303" i="1"/>
  <c r="O1312" i="1"/>
  <c r="O1320" i="1"/>
  <c r="O1328" i="1"/>
  <c r="O1336" i="1"/>
  <c r="O1344" i="1"/>
  <c r="O1352" i="1"/>
  <c r="O1360" i="1"/>
  <c r="O1368" i="1"/>
  <c r="O1376" i="1"/>
  <c r="O1384" i="1"/>
  <c r="O1392" i="1"/>
  <c r="O1400" i="1"/>
  <c r="O1408" i="1"/>
  <c r="O1416" i="1"/>
  <c r="O1424" i="1"/>
  <c r="O1432" i="1"/>
  <c r="O1440" i="1"/>
  <c r="O1448" i="1"/>
  <c r="O1456" i="1"/>
  <c r="O1464" i="1"/>
  <c r="O1472" i="1"/>
  <c r="O1480" i="1"/>
  <c r="O1488" i="1"/>
  <c r="O1496" i="1"/>
  <c r="O1504" i="1"/>
  <c r="O1512" i="1"/>
  <c r="O1520" i="1"/>
  <c r="O1528" i="1"/>
  <c r="O1536" i="1"/>
  <c r="O1544" i="1"/>
  <c r="O1552" i="1"/>
  <c r="O1560" i="1"/>
  <c r="O1568" i="1"/>
  <c r="O1576" i="1"/>
  <c r="O1584" i="1"/>
  <c r="O1592" i="1"/>
  <c r="O1600" i="1"/>
  <c r="O1608" i="1"/>
  <c r="O1616" i="1"/>
  <c r="O1624" i="1"/>
  <c r="O1632" i="1"/>
  <c r="O1640" i="1"/>
  <c r="O1648" i="1"/>
  <c r="O1656" i="1"/>
  <c r="O1664" i="1"/>
  <c r="O1672" i="1"/>
  <c r="O1680" i="1"/>
  <c r="O1688" i="1"/>
  <c r="O1696" i="1"/>
  <c r="O1704" i="1"/>
  <c r="O1712" i="1"/>
  <c r="O1720" i="1"/>
  <c r="O1728" i="1"/>
  <c r="O1736" i="1"/>
  <c r="O1744" i="1"/>
  <c r="O1752" i="1"/>
  <c r="O1760" i="1"/>
  <c r="O1768" i="1"/>
  <c r="O1776" i="1"/>
  <c r="O1784" i="1"/>
  <c r="O1792" i="1"/>
  <c r="O1800" i="1"/>
  <c r="O7" i="1"/>
  <c r="O127" i="1"/>
  <c r="O298" i="1"/>
  <c r="O438" i="1"/>
  <c r="O512" i="1"/>
  <c r="O576" i="1"/>
  <c r="O640" i="1"/>
  <c r="O704" i="1"/>
  <c r="O768" i="1"/>
  <c r="O832" i="1"/>
  <c r="O896" i="1"/>
  <c r="O960" i="1"/>
  <c r="O996" i="1"/>
  <c r="O1028" i="1"/>
  <c r="O1060" i="1"/>
  <c r="O1092" i="1"/>
  <c r="O1124" i="1"/>
  <c r="O1156" i="1"/>
  <c r="O1188" i="1"/>
  <c r="O1220" i="1"/>
  <c r="O1244" i="1"/>
  <c r="O1265" i="1"/>
  <c r="O1285" i="1"/>
  <c r="O1296" i="1"/>
  <c r="O1307" i="1"/>
  <c r="O1315" i="1"/>
  <c r="O1323" i="1"/>
  <c r="O1331" i="1"/>
  <c r="O1339" i="1"/>
  <c r="O1347" i="1"/>
  <c r="O1355" i="1"/>
  <c r="O1363" i="1"/>
  <c r="O1371" i="1"/>
  <c r="O1379" i="1"/>
  <c r="O1387" i="1"/>
  <c r="O1395" i="1"/>
  <c r="O1403" i="1"/>
  <c r="O1411" i="1"/>
  <c r="O1419" i="1"/>
  <c r="O1427" i="1"/>
  <c r="O1435" i="1"/>
  <c r="O1443" i="1"/>
  <c r="O1451" i="1"/>
  <c r="O1459" i="1"/>
  <c r="O1467" i="1"/>
  <c r="O1475" i="1"/>
  <c r="O1483" i="1"/>
  <c r="O1491" i="1"/>
  <c r="O1499" i="1"/>
  <c r="O1507" i="1"/>
  <c r="O1515" i="1"/>
  <c r="O1523" i="1"/>
  <c r="O1531" i="1"/>
  <c r="O1539" i="1"/>
  <c r="O1547" i="1"/>
  <c r="O1555" i="1"/>
  <c r="O1563" i="1"/>
  <c r="O1571" i="1"/>
  <c r="O1579" i="1"/>
  <c r="O1587" i="1"/>
  <c r="O1595" i="1"/>
  <c r="O1603" i="1"/>
  <c r="O1611" i="1"/>
  <c r="O1619" i="1"/>
  <c r="O1627" i="1"/>
  <c r="O1635" i="1"/>
  <c r="O1643" i="1"/>
  <c r="O1651" i="1"/>
  <c r="O1659" i="1"/>
  <c r="O1667" i="1"/>
  <c r="O1675" i="1"/>
  <c r="O1683" i="1"/>
  <c r="O1691" i="1"/>
  <c r="O1699" i="1"/>
  <c r="O1707" i="1"/>
  <c r="O1715" i="1"/>
  <c r="O1723" i="1"/>
  <c r="O1731" i="1"/>
  <c r="O1739" i="1"/>
  <c r="O1747" i="1"/>
  <c r="O1755" i="1"/>
  <c r="O1763" i="1"/>
  <c r="O1771" i="1"/>
  <c r="O1779" i="1"/>
  <c r="O1787" i="1"/>
  <c r="O1795" i="1"/>
  <c r="O1803" i="1"/>
  <c r="O170" i="1"/>
  <c r="O340" i="1"/>
  <c r="O464" i="1"/>
  <c r="O528" i="1"/>
  <c r="O592" i="1"/>
  <c r="O656" i="1"/>
  <c r="O720" i="1"/>
  <c r="O784" i="1"/>
  <c r="O848" i="1"/>
  <c r="O912" i="1"/>
  <c r="O972" i="1"/>
  <c r="O1004" i="1"/>
  <c r="O1036" i="1"/>
  <c r="O1068" i="1"/>
  <c r="O1100" i="1"/>
  <c r="O1132" i="1"/>
  <c r="O1164" i="1"/>
  <c r="O1196" i="1"/>
  <c r="O1228" i="1"/>
  <c r="O1249" i="1"/>
  <c r="O1271" i="1"/>
  <c r="O1287" i="1"/>
  <c r="O1297" i="1"/>
  <c r="O1308" i="1"/>
  <c r="O1316" i="1"/>
  <c r="O1324" i="1"/>
  <c r="O1332" i="1"/>
  <c r="O1340" i="1"/>
  <c r="O1348" i="1"/>
  <c r="O1356" i="1"/>
  <c r="O1364" i="1"/>
  <c r="O1372" i="1"/>
  <c r="O1380" i="1"/>
  <c r="O1388" i="1"/>
  <c r="O1396" i="1"/>
  <c r="O1404" i="1"/>
  <c r="O1412" i="1"/>
  <c r="O1420" i="1"/>
  <c r="O1428" i="1"/>
  <c r="O1436" i="1"/>
  <c r="O1444" i="1"/>
  <c r="O1452" i="1"/>
  <c r="O1460" i="1"/>
  <c r="O1468" i="1"/>
  <c r="O1476" i="1"/>
  <c r="O1484" i="1"/>
  <c r="O1492" i="1"/>
  <c r="O1500" i="1"/>
  <c r="O1508" i="1"/>
  <c r="O1516" i="1"/>
  <c r="O1524" i="1"/>
  <c r="O1532" i="1"/>
  <c r="O1540" i="1"/>
  <c r="O1548" i="1"/>
  <c r="O1556" i="1"/>
  <c r="O1564" i="1"/>
  <c r="O1572" i="1"/>
  <c r="O1580" i="1"/>
  <c r="O1588" i="1"/>
  <c r="O1596" i="1"/>
  <c r="O1604" i="1"/>
  <c r="O1612" i="1"/>
  <c r="O1620" i="1"/>
  <c r="O1628" i="1"/>
  <c r="O1636" i="1"/>
  <c r="O1644" i="1"/>
  <c r="O1652" i="1"/>
  <c r="O1660" i="1"/>
  <c r="O1668" i="1"/>
  <c r="O1676" i="1"/>
  <c r="O1684" i="1"/>
  <c r="O1692" i="1"/>
  <c r="O1700" i="1"/>
  <c r="O1708" i="1"/>
  <c r="O1716" i="1"/>
  <c r="O1724" i="1"/>
  <c r="O1732" i="1"/>
  <c r="O1740" i="1"/>
  <c r="O1748" i="1"/>
  <c r="O1756" i="1"/>
  <c r="O1764" i="1"/>
  <c r="O1772" i="1"/>
  <c r="O1780" i="1"/>
  <c r="O1788" i="1"/>
  <c r="O1796" i="1"/>
  <c r="O1804" i="1"/>
  <c r="O212" i="1"/>
  <c r="O608" i="1"/>
  <c r="O864" i="1"/>
  <c r="O1044" i="1"/>
  <c r="O1172" i="1"/>
  <c r="O1276" i="1"/>
  <c r="O1319" i="1"/>
  <c r="O1351" i="1"/>
  <c r="O1383" i="1"/>
  <c r="O1415" i="1"/>
  <c r="O1447" i="1"/>
  <c r="O1479" i="1"/>
  <c r="O1511" i="1"/>
  <c r="O1543" i="1"/>
  <c r="O1575" i="1"/>
  <c r="O1607" i="1"/>
  <c r="O1639" i="1"/>
  <c r="O1671" i="1"/>
  <c r="O1703" i="1"/>
  <c r="O1735" i="1"/>
  <c r="O1767" i="1"/>
  <c r="O1799" i="1"/>
  <c r="O1012" i="1"/>
  <c r="O374" i="1"/>
  <c r="O672" i="1"/>
  <c r="O928" i="1"/>
  <c r="O1076" i="1"/>
  <c r="O1204" i="1"/>
  <c r="O1291" i="1"/>
  <c r="O1327" i="1"/>
  <c r="O1359" i="1"/>
  <c r="O1391" i="1"/>
  <c r="O1423" i="1"/>
  <c r="O1455" i="1"/>
  <c r="O1487" i="1"/>
  <c r="O1519" i="1"/>
  <c r="O1551" i="1"/>
  <c r="O1583" i="1"/>
  <c r="O1615" i="1"/>
  <c r="O1647" i="1"/>
  <c r="O1679" i="1"/>
  <c r="O1711" i="1"/>
  <c r="O1743" i="1"/>
  <c r="O1775" i="1"/>
  <c r="O1806" i="1"/>
  <c r="O800" i="1"/>
  <c r="O480" i="1"/>
  <c r="O736" i="1"/>
  <c r="O980" i="1"/>
  <c r="O1108" i="1"/>
  <c r="O1233" i="1"/>
  <c r="O1301" i="1"/>
  <c r="O1335" i="1"/>
  <c r="O1367" i="1"/>
  <c r="O1399" i="1"/>
  <c r="O1431" i="1"/>
  <c r="O1463" i="1"/>
  <c r="O1495" i="1"/>
  <c r="O1527" i="1"/>
  <c r="O1559" i="1"/>
  <c r="O1591" i="1"/>
  <c r="O1623" i="1"/>
  <c r="O1655" i="1"/>
  <c r="O1687" i="1"/>
  <c r="O1719" i="1"/>
  <c r="O1751" i="1"/>
  <c r="O1783" i="1"/>
  <c r="O544" i="1"/>
  <c r="O1140" i="1"/>
  <c r="O1255" i="1"/>
  <c r="O1311" i="1"/>
  <c r="O1343" i="1"/>
  <c r="O1375" i="1"/>
  <c r="O1407" i="1"/>
  <c r="O1439" i="1"/>
  <c r="O1471" i="1"/>
  <c r="O1503" i="1"/>
  <c r="O1535" i="1"/>
  <c r="O1567" i="1"/>
  <c r="O1599" i="1"/>
  <c r="O1631" i="1"/>
  <c r="O1663" i="1"/>
  <c r="O1695" i="1"/>
  <c r="O1727" i="1"/>
  <c r="O1759" i="1"/>
  <c r="O1791" i="1"/>
  <c r="O3" i="1"/>
  <c r="Q35" i="1" l="1"/>
  <c r="Q67" i="1"/>
  <c r="Q99" i="1"/>
  <c r="Q131" i="1"/>
  <c r="Q163" i="1"/>
  <c r="Q195" i="1"/>
  <c r="Q227" i="1"/>
  <c r="Q259" i="1"/>
  <c r="Q291" i="1"/>
  <c r="Q323" i="1"/>
  <c r="Q355" i="1"/>
  <c r="Q387" i="1"/>
  <c r="Q448" i="1"/>
  <c r="Q1783" i="1"/>
  <c r="Q1751" i="1"/>
  <c r="Q1796" i="1"/>
  <c r="Q1764" i="1"/>
  <c r="Q1732" i="1"/>
  <c r="Q1700" i="1"/>
  <c r="Q1668" i="1"/>
  <c r="Q1636" i="1"/>
  <c r="Q1604" i="1"/>
  <c r="Q1777" i="1"/>
  <c r="Q1745" i="1"/>
  <c r="Q1713" i="1"/>
  <c r="Q1681" i="1"/>
  <c r="Q1649" i="1"/>
  <c r="Q1617" i="1"/>
  <c r="Q1585" i="1"/>
  <c r="Q1553" i="1"/>
  <c r="Q1521" i="1"/>
  <c r="Q1489" i="1"/>
  <c r="Q1457" i="1"/>
  <c r="Q1425" i="1"/>
  <c r="Q1393" i="1"/>
  <c r="Q1361" i="1"/>
  <c r="Q1329" i="1"/>
  <c r="Q1297" i="1"/>
  <c r="Q1265" i="1"/>
  <c r="Q1233" i="1"/>
  <c r="Q1201" i="1"/>
  <c r="Q1169" i="1"/>
  <c r="Q1137" i="1"/>
  <c r="Q1790" i="1"/>
  <c r="Q1758" i="1"/>
  <c r="Q1726" i="1"/>
  <c r="Q1694" i="1"/>
  <c r="Q1662" i="1"/>
  <c r="Q1630" i="1"/>
  <c r="Q1598" i="1"/>
  <c r="Q1566" i="1"/>
  <c r="Q1534" i="1"/>
  <c r="Q1502" i="1"/>
  <c r="Q1470" i="1"/>
  <c r="Q1438" i="1"/>
  <c r="Q1406" i="1"/>
  <c r="Q1374" i="1"/>
  <c r="Q1342" i="1"/>
  <c r="Q1310" i="1"/>
  <c r="Q1278" i="1"/>
  <c r="Q1246" i="1"/>
  <c r="Q1214" i="1"/>
  <c r="Q1182" i="1"/>
  <c r="Q1150" i="1"/>
  <c r="Q1803" i="1"/>
  <c r="Q1771" i="1"/>
  <c r="Q1739" i="1"/>
  <c r="Q1707" i="1"/>
  <c r="Q1675" i="1"/>
  <c r="Q1643" i="1"/>
  <c r="Q1611" i="1"/>
  <c r="Q1579" i="1"/>
  <c r="Q1547" i="1"/>
  <c r="Q1515" i="1"/>
  <c r="Q1483" i="1"/>
  <c r="Q1451" i="1"/>
  <c r="Q1419" i="1"/>
  <c r="Q1387" i="1"/>
  <c r="Q1355" i="1"/>
  <c r="Q1323" i="1"/>
  <c r="Q1291" i="1"/>
  <c r="Q1259" i="1"/>
  <c r="Q1227" i="1"/>
  <c r="Q1195" i="1"/>
  <c r="Q1163" i="1"/>
  <c r="Q1131" i="1"/>
  <c r="Q1776" i="1"/>
  <c r="Q1744" i="1"/>
  <c r="Q1712" i="1"/>
  <c r="Q1680" i="1"/>
  <c r="Q1648" i="1"/>
  <c r="Q1616" i="1"/>
  <c r="Q1584" i="1"/>
  <c r="Q1552" i="1"/>
  <c r="Q1520" i="1"/>
  <c r="Q1488" i="1"/>
  <c r="Q1456" i="1"/>
  <c r="Q1424" i="1"/>
  <c r="Q1392" i="1"/>
  <c r="Q1360" i="1"/>
  <c r="Q1328" i="1"/>
  <c r="Q1296" i="1"/>
  <c r="Q1264" i="1"/>
  <c r="Q1232" i="1"/>
  <c r="Q1200" i="1"/>
  <c r="Q1168" i="1"/>
  <c r="Q1136" i="1"/>
  <c r="Q1757" i="1"/>
  <c r="Q1677" i="1"/>
  <c r="Q1348" i="1"/>
  <c r="Q1260" i="1"/>
  <c r="Q1226" i="1"/>
  <c r="Q1183" i="1"/>
  <c r="Q1151" i="1"/>
  <c r="Q1125" i="1"/>
  <c r="Q1093" i="1"/>
  <c r="Q1061" i="1"/>
  <c r="Q1029" i="1"/>
  <c r="Q997" i="1"/>
  <c r="Q965" i="1"/>
  <c r="Q933" i="1"/>
  <c r="Q901" i="1"/>
  <c r="Q869" i="1"/>
  <c r="Q837" i="1"/>
  <c r="Q805" i="1"/>
  <c r="Q773" i="1"/>
  <c r="Q741" i="1"/>
  <c r="Q709" i="1"/>
  <c r="Q677" i="1"/>
  <c r="Q1685" i="1"/>
  <c r="Q1591" i="1"/>
  <c r="Q1527" i="1"/>
  <c r="Q1468" i="1"/>
  <c r="Q1436" i="1"/>
  <c r="Q1399" i="1"/>
  <c r="Q1359" i="1"/>
  <c r="Q1303" i="1"/>
  <c r="Q1271" i="1"/>
  <c r="Q1149" i="1"/>
  <c r="Q1098" i="1"/>
  <c r="Q1066" i="1"/>
  <c r="Q1034" i="1"/>
  <c r="Q1002" i="1"/>
  <c r="Q970" i="1"/>
  <c r="Q938" i="1"/>
  <c r="Q906" i="1"/>
  <c r="Q874" i="1"/>
  <c r="Q842" i="1"/>
  <c r="Q810" i="1"/>
  <c r="Q1749" i="1"/>
  <c r="Q1693" i="1"/>
  <c r="Q1589" i="1"/>
  <c r="Q1525" i="1"/>
  <c r="Q1397" i="1"/>
  <c r="Q1263" i="1"/>
  <c r="Q1220" i="1"/>
  <c r="Q1194" i="1"/>
  <c r="Q1173" i="1"/>
  <c r="Q1130" i="1"/>
  <c r="Q1095" i="1"/>
  <c r="Q1063" i="1"/>
  <c r="Q1031" i="1"/>
  <c r="Q999" i="1"/>
  <c r="Q967" i="1"/>
  <c r="Q1701" i="1"/>
  <c r="Q1596" i="1"/>
  <c r="Q1564" i="1"/>
  <c r="Q1532" i="1"/>
  <c r="Q1500" i="1"/>
  <c r="Q1460" i="1"/>
  <c r="Q1428" i="1"/>
  <c r="Q1404" i="1"/>
  <c r="Q1364" i="1"/>
  <c r="Q1773" i="1"/>
  <c r="Q1765" i="1"/>
  <c r="Q1709" i="1"/>
  <c r="Q1653" i="1"/>
  <c r="Q1597" i="1"/>
  <c r="Q1533" i="1"/>
  <c r="Q1439" i="1"/>
  <c r="Q1391" i="1"/>
  <c r="Q1308" i="1"/>
  <c r="Q1133" i="1"/>
  <c r="Q1067" i="1"/>
  <c r="Q1014" i="1"/>
  <c r="Q972" i="1"/>
  <c r="Q895" i="1"/>
  <c r="Q831" i="1"/>
  <c r="Q785" i="1"/>
  <c r="Q742" i="1"/>
  <c r="Q716" i="1"/>
  <c r="Q671" i="1"/>
  <c r="Q640" i="1"/>
  <c r="Q608" i="1"/>
  <c r="Q576" i="1"/>
  <c r="Q544" i="1"/>
  <c r="Q512" i="1"/>
  <c r="Q480" i="1"/>
  <c r="Q1322" i="1"/>
  <c r="Q1089" i="1"/>
  <c r="Q1027" i="1"/>
  <c r="Q974" i="1"/>
  <c r="Q936" i="1"/>
  <c r="Q872" i="1"/>
  <c r="Q808" i="1"/>
  <c r="Q775" i="1"/>
  <c r="Q730" i="1"/>
  <c r="Q704" i="1"/>
  <c r="Q661" i="1"/>
  <c r="Q629" i="1"/>
  <c r="Q597" i="1"/>
  <c r="Q565" i="1"/>
  <c r="Q533" i="1"/>
  <c r="Q501" i="1"/>
  <c r="Q469" i="1"/>
  <c r="Q1549" i="1"/>
  <c r="Q1485" i="1"/>
  <c r="Q1396" i="1"/>
  <c r="Q1277" i="1"/>
  <c r="Q1167" i="1"/>
  <c r="Q1104" i="1"/>
  <c r="Q1049" i="1"/>
  <c r="Q987" i="1"/>
  <c r="Q947" i="1"/>
  <c r="Q929" i="1"/>
  <c r="Q908" i="1"/>
  <c r="Q883" i="1"/>
  <c r="Q865" i="1"/>
  <c r="Q844" i="1"/>
  <c r="Q819" i="1"/>
  <c r="Q801" i="1"/>
  <c r="Q758" i="1"/>
  <c r="Q732" i="1"/>
  <c r="Q687" i="1"/>
  <c r="Q658" i="1"/>
  <c r="Q626" i="1"/>
  <c r="Q594" i="1"/>
  <c r="Q562" i="1"/>
  <c r="Q530" i="1"/>
  <c r="Q498" i="1"/>
  <c r="Q466" i="1"/>
  <c r="Q1365" i="1"/>
  <c r="Q1261" i="1"/>
  <c r="Q1189" i="1"/>
  <c r="Q1141" i="1"/>
  <c r="Q1073" i="1"/>
  <c r="Q1011" i="1"/>
  <c r="Q958" i="1"/>
  <c r="Q894" i="1"/>
  <c r="Q830" i="1"/>
  <c r="Q784" i="1"/>
  <c r="Q739" i="1"/>
  <c r="Q713" i="1"/>
  <c r="Q670" i="1"/>
  <c r="Q639" i="1"/>
  <c r="Q607" i="1"/>
  <c r="Q575" i="1"/>
  <c r="Q543" i="1"/>
  <c r="Q511" i="1"/>
  <c r="Q479" i="1"/>
  <c r="Q1572" i="1"/>
  <c r="Q1508" i="1"/>
  <c r="Q1410" i="1"/>
  <c r="Q1309" i="1"/>
  <c r="Q1146" i="1"/>
  <c r="Q1088" i="1"/>
  <c r="Q1033" i="1"/>
  <c r="Q971" i="1"/>
  <c r="Q935" i="1"/>
  <c r="Q871" i="1"/>
  <c r="Q807" i="1"/>
  <c r="Q767" i="1"/>
  <c r="Q722" i="1"/>
  <c r="Q696" i="1"/>
  <c r="Q652" i="1"/>
  <c r="Q620" i="1"/>
  <c r="Q588" i="1"/>
  <c r="Q556" i="1"/>
  <c r="Q524" i="1"/>
  <c r="Q492" i="1"/>
  <c r="Q460" i="1"/>
  <c r="Q428" i="1"/>
  <c r="Q1738" i="1"/>
  <c r="Q1325" i="1"/>
  <c r="Q1285" i="1"/>
  <c r="Q1180" i="1"/>
  <c r="Q1112" i="1"/>
  <c r="Q1057" i="1"/>
  <c r="Q995" i="1"/>
  <c r="Q944" i="1"/>
  <c r="Q880" i="1"/>
  <c r="Q816" i="1"/>
  <c r="Q762" i="1"/>
  <c r="Q11" i="1"/>
  <c r="Q43" i="1"/>
  <c r="Q75" i="1"/>
  <c r="Q107" i="1"/>
  <c r="Q139" i="1"/>
  <c r="Q171" i="1"/>
  <c r="Q203" i="1"/>
  <c r="Q235" i="1"/>
  <c r="Q267" i="1"/>
  <c r="Q299" i="1"/>
  <c r="Q331" i="1"/>
  <c r="Q363" i="1"/>
  <c r="Q395" i="1"/>
  <c r="Q450" i="1"/>
  <c r="Q1775" i="1"/>
  <c r="Q1743" i="1"/>
  <c r="Q1788" i="1"/>
  <c r="Q1756" i="1"/>
  <c r="Q1724" i="1"/>
  <c r="Q1692" i="1"/>
  <c r="Q1660" i="1"/>
  <c r="Q1628" i="1"/>
  <c r="Q1801" i="1"/>
  <c r="Q1769" i="1"/>
  <c r="Q1737" i="1"/>
  <c r="Q1705" i="1"/>
  <c r="Q1673" i="1"/>
  <c r="Q1641" i="1"/>
  <c r="Q1609" i="1"/>
  <c r="Q1577" i="1"/>
  <c r="Q1545" i="1"/>
  <c r="Q1513" i="1"/>
  <c r="Q1481" i="1"/>
  <c r="Q1449" i="1"/>
  <c r="Q1417" i="1"/>
  <c r="Q1385" i="1"/>
  <c r="Q1353" i="1"/>
  <c r="Q1321" i="1"/>
  <c r="Q1289" i="1"/>
  <c r="Q1257" i="1"/>
  <c r="Q1225" i="1"/>
  <c r="Q1193" i="1"/>
  <c r="Q1161" i="1"/>
  <c r="Q1129" i="1"/>
  <c r="Q1782" i="1"/>
  <c r="Q1750" i="1"/>
  <c r="Q1718" i="1"/>
  <c r="Q1686" i="1"/>
  <c r="Q1654" i="1"/>
  <c r="Q1622" i="1"/>
  <c r="Q1590" i="1"/>
  <c r="Q1558" i="1"/>
  <c r="Q1526" i="1"/>
  <c r="Q1494" i="1"/>
  <c r="Q1462" i="1"/>
  <c r="Q1430" i="1"/>
  <c r="Q1398" i="1"/>
  <c r="Q1366" i="1"/>
  <c r="Q1334" i="1"/>
  <c r="Q1302" i="1"/>
  <c r="Q1270" i="1"/>
  <c r="Q1238" i="1"/>
  <c r="Q1206" i="1"/>
  <c r="Q1174" i="1"/>
  <c r="Q1142" i="1"/>
  <c r="Q1795" i="1"/>
  <c r="Q1763" i="1"/>
  <c r="Q1731" i="1"/>
  <c r="Q1699" i="1"/>
  <c r="Q1667" i="1"/>
  <c r="Q1635" i="1"/>
  <c r="Q1603" i="1"/>
  <c r="Q1571" i="1"/>
  <c r="Q1539" i="1"/>
  <c r="Q1507" i="1"/>
  <c r="Q1475" i="1"/>
  <c r="Q1443" i="1"/>
  <c r="Q1411" i="1"/>
  <c r="Q1379" i="1"/>
  <c r="Q1347" i="1"/>
  <c r="Q1315" i="1"/>
  <c r="Q1283" i="1"/>
  <c r="Q1251" i="1"/>
  <c r="Q1219" i="1"/>
  <c r="Q1187" i="1"/>
  <c r="Q1155" i="1"/>
  <c r="Q1800" i="1"/>
  <c r="Q1768" i="1"/>
  <c r="Q1736" i="1"/>
  <c r="Q1704" i="1"/>
  <c r="Q1672" i="1"/>
  <c r="Q1640" i="1"/>
  <c r="Q1608" i="1"/>
  <c r="Q1576" i="1"/>
  <c r="Q1544" i="1"/>
  <c r="Q1512" i="1"/>
  <c r="Q1480" i="1"/>
  <c r="Q1448" i="1"/>
  <c r="Q1416" i="1"/>
  <c r="Q1384" i="1"/>
  <c r="Q1352" i="1"/>
  <c r="Q1320" i="1"/>
  <c r="Q1288" i="1"/>
  <c r="Q1256" i="1"/>
  <c r="Q1224" i="1"/>
  <c r="Q1192" i="1"/>
  <c r="Q1160" i="1"/>
  <c r="Q1128" i="1"/>
  <c r="Q1754" i="1"/>
  <c r="Q1623" i="1"/>
  <c r="Q1346" i="1"/>
  <c r="Q1258" i="1"/>
  <c r="Q1215" i="1"/>
  <c r="Q1181" i="1"/>
  <c r="Q1140" i="1"/>
  <c r="Q1117" i="1"/>
  <c r="Q1085" i="1"/>
  <c r="Q1053" i="1"/>
  <c r="Q1021" i="1"/>
  <c r="Q989" i="1"/>
  <c r="Q957" i="1"/>
  <c r="Q925" i="1"/>
  <c r="Q893" i="1"/>
  <c r="Q861" i="1"/>
  <c r="Q829" i="1"/>
  <c r="Q797" i="1"/>
  <c r="Q765" i="1"/>
  <c r="Q733" i="1"/>
  <c r="Q701" i="1"/>
  <c r="Q669" i="1"/>
  <c r="Q1631" i="1"/>
  <c r="Q1575" i="1"/>
  <c r="Q1511" i="1"/>
  <c r="Q1466" i="1"/>
  <c r="Q1434" i="1"/>
  <c r="Q1383" i="1"/>
  <c r="Q1357" i="1"/>
  <c r="Q1301" i="1"/>
  <c r="Q1269" i="1"/>
  <c r="Q1122" i="1"/>
  <c r="Q1090" i="1"/>
  <c r="Q1058" i="1"/>
  <c r="Q1026" i="1"/>
  <c r="Q994" i="1"/>
  <c r="Q962" i="1"/>
  <c r="Q930" i="1"/>
  <c r="Q898" i="1"/>
  <c r="Q866" i="1"/>
  <c r="Q834" i="1"/>
  <c r="Q802" i="1"/>
  <c r="Q1746" i="1"/>
  <c r="Q1639" i="1"/>
  <c r="Q1573" i="1"/>
  <c r="Q1509" i="1"/>
  <c r="Q1381" i="1"/>
  <c r="Q1252" i="1"/>
  <c r="Q1218" i="1"/>
  <c r="Q1188" i="1"/>
  <c r="Q1156" i="1"/>
  <c r="Q1119" i="1"/>
  <c r="Q1087" i="1"/>
  <c r="Q1055" i="1"/>
  <c r="Q1023" i="1"/>
  <c r="Q991" i="1"/>
  <c r="Q959" i="1"/>
  <c r="Q1647" i="1"/>
  <c r="Q1594" i="1"/>
  <c r="Q1562" i="1"/>
  <c r="Q1530" i="1"/>
  <c r="Q1498" i="1"/>
  <c r="Q1458" i="1"/>
  <c r="Q1426" i="1"/>
  <c r="Q1402" i="1"/>
  <c r="Q1362" i="1"/>
  <c r="Q1770" i="1"/>
  <c r="Q1762" i="1"/>
  <c r="Q1674" i="1"/>
  <c r="Q1645" i="1"/>
  <c r="Q1551" i="1"/>
  <c r="Q1487" i="1"/>
  <c r="Q1437" i="1"/>
  <c r="Q1380" i="1"/>
  <c r="Q1306" i="1"/>
  <c r="Q1120" i="1"/>
  <c r="Q1065" i="1"/>
  <c r="Q1003" i="1"/>
  <c r="Q943" i="1"/>
  <c r="Q879" i="1"/>
  <c r="Q815" i="1"/>
  <c r="Q780" i="1"/>
  <c r="Q735" i="1"/>
  <c r="Q690" i="1"/>
  <c r="Q664" i="1"/>
  <c r="Q632" i="1"/>
  <c r="Q600" i="1"/>
  <c r="Q568" i="1"/>
  <c r="Q536" i="1"/>
  <c r="Q504" i="1"/>
  <c r="Q472" i="1"/>
  <c r="Q1124" i="1"/>
  <c r="Q1080" i="1"/>
  <c r="Q1025" i="1"/>
  <c r="Q963" i="1"/>
  <c r="Q920" i="1"/>
  <c r="Q856" i="1"/>
  <c r="Q794" i="1"/>
  <c r="Q768" i="1"/>
  <c r="Q723" i="1"/>
  <c r="Q697" i="1"/>
  <c r="Q653" i="1"/>
  <c r="Q621" i="1"/>
  <c r="Q589" i="1"/>
  <c r="Q557" i="1"/>
  <c r="Q525" i="1"/>
  <c r="Q493" i="1"/>
  <c r="Q1567" i="1"/>
  <c r="Q1503" i="1"/>
  <c r="Q1444" i="1"/>
  <c r="Q1394" i="1"/>
  <c r="Q1247" i="1"/>
  <c r="Q1165" i="1"/>
  <c r="Q1084" i="1"/>
  <c r="Q1040" i="1"/>
  <c r="Q985" i="1"/>
  <c r="Q945" i="1"/>
  <c r="Q924" i="1"/>
  <c r="Q899" i="1"/>
  <c r="Q881" i="1"/>
  <c r="Q860" i="1"/>
  <c r="Q835" i="1"/>
  <c r="Q817" i="1"/>
  <c r="Q796" i="1"/>
  <c r="Q751" i="1"/>
  <c r="Q706" i="1"/>
  <c r="Q680" i="1"/>
  <c r="Q650" i="1"/>
  <c r="Q618" i="1"/>
  <c r="Q586" i="1"/>
  <c r="Q554" i="1"/>
  <c r="Q522" i="1"/>
  <c r="Q490" i="1"/>
  <c r="Q1463" i="1"/>
  <c r="Q1343" i="1"/>
  <c r="Q1245" i="1"/>
  <c r="Q1170" i="1"/>
  <c r="Q1108" i="1"/>
  <c r="Q1064" i="1"/>
  <c r="Q1009" i="1"/>
  <c r="Q942" i="1"/>
  <c r="Q878" i="1"/>
  <c r="Q814" i="1"/>
  <c r="Q777" i="1"/>
  <c r="Q734" i="1"/>
  <c r="Q708" i="1"/>
  <c r="Q663" i="1"/>
  <c r="Q631" i="1"/>
  <c r="Q599" i="1"/>
  <c r="Q567" i="1"/>
  <c r="Q535" i="1"/>
  <c r="Q503" i="1"/>
  <c r="Q471" i="1"/>
  <c r="Q1570" i="1"/>
  <c r="Q1506" i="1"/>
  <c r="Q1405" i="1"/>
  <c r="Q1268" i="1"/>
  <c r="Q1110" i="1"/>
  <c r="Q1068" i="1"/>
  <c r="Q1024" i="1"/>
  <c r="Q969" i="1"/>
  <c r="Q919" i="1"/>
  <c r="Q855" i="1"/>
  <c r="Q786" i="1"/>
  <c r="Q760" i="1"/>
  <c r="Q715" i="1"/>
  <c r="Q689" i="1"/>
  <c r="Q644" i="1"/>
  <c r="Q612" i="1"/>
  <c r="Q580" i="1"/>
  <c r="Q548" i="1"/>
  <c r="Q516" i="1"/>
  <c r="Q484" i="1"/>
  <c r="Q452" i="1"/>
  <c r="Q420" i="1"/>
  <c r="Q1431" i="1"/>
  <c r="Q1300" i="1"/>
  <c r="Q1266" i="1"/>
  <c r="Q1178" i="1"/>
  <c r="Q1092" i="1"/>
  <c r="Q1048" i="1"/>
  <c r="Q993" i="1"/>
  <c r="Q928" i="1"/>
  <c r="Q864" i="1"/>
  <c r="Q800" i="1"/>
  <c r="Q755" i="1"/>
  <c r="Q729" i="1"/>
  <c r="Q686" i="1"/>
  <c r="Q657" i="1"/>
  <c r="Q625" i="1"/>
  <c r="Q593" i="1"/>
  <c r="Q561" i="1"/>
  <c r="Q529" i="1"/>
  <c r="Q497" i="1"/>
  <c r="Q465" i="1"/>
  <c r="Q433" i="1"/>
  <c r="Q1663" i="1"/>
  <c r="Q1581" i="1"/>
  <c r="Q1517" i="1"/>
  <c r="Q1450" i="1"/>
  <c r="Q1274" i="1"/>
  <c r="Q1159" i="1"/>
  <c r="Q1081" i="1"/>
  <c r="Q1019" i="1"/>
  <c r="Q966" i="1"/>
  <c r="Q939" i="1"/>
  <c r="Q921" i="1"/>
  <c r="Q900" i="1"/>
  <c r="Q875" i="1"/>
  <c r="Q857" i="1"/>
  <c r="Q836" i="1"/>
  <c r="Q811" i="1"/>
  <c r="Q790" i="1"/>
  <c r="Q764" i="1"/>
  <c r="Q719" i="1"/>
  <c r="Q674" i="1"/>
  <c r="Q646" i="1"/>
  <c r="Q614" i="1"/>
  <c r="Q582" i="1"/>
  <c r="Q550" i="1"/>
  <c r="Q518" i="1"/>
  <c r="Q486" i="1"/>
  <c r="Q454" i="1"/>
  <c r="Q422" i="1"/>
  <c r="Q1722" i="1"/>
  <c r="Q1671" i="1"/>
  <c r="Q1650" i="1"/>
  <c r="Q1356" i="1"/>
  <c r="Q1330" i="1"/>
  <c r="Q1290" i="1"/>
  <c r="Q1157" i="1"/>
  <c r="Q1105" i="1"/>
  <c r="Q1043" i="1"/>
  <c r="Q19" i="1"/>
  <c r="Q51" i="1"/>
  <c r="Q83" i="1"/>
  <c r="Q115" i="1"/>
  <c r="Q147" i="1"/>
  <c r="Q179" i="1"/>
  <c r="Q211" i="1"/>
  <c r="Q243" i="1"/>
  <c r="Q275" i="1"/>
  <c r="Q307" i="1"/>
  <c r="Q339" i="1"/>
  <c r="Q371" i="1"/>
  <c r="Q403" i="1"/>
  <c r="Q1799" i="1"/>
  <c r="Q1767" i="1"/>
  <c r="Q1735" i="1"/>
  <c r="Q1780" i="1"/>
  <c r="Q1748" i="1"/>
  <c r="Q1716" i="1"/>
  <c r="Q1684" i="1"/>
  <c r="Q1652" i="1"/>
  <c r="Q1620" i="1"/>
  <c r="Q1793" i="1"/>
  <c r="Q1761" i="1"/>
  <c r="Q1729" i="1"/>
  <c r="Q1697" i="1"/>
  <c r="Q1665" i="1"/>
  <c r="Q1633" i="1"/>
  <c r="Q1601" i="1"/>
  <c r="Q1569" i="1"/>
  <c r="Q1537" i="1"/>
  <c r="Q1505" i="1"/>
  <c r="Q1473" i="1"/>
  <c r="Q1441" i="1"/>
  <c r="Q1409" i="1"/>
  <c r="Q1377" i="1"/>
  <c r="Q1345" i="1"/>
  <c r="Q1313" i="1"/>
  <c r="Q1281" i="1"/>
  <c r="Q1249" i="1"/>
  <c r="Q1217" i="1"/>
  <c r="Q1185" i="1"/>
  <c r="Q1153" i="1"/>
  <c r="Q1806" i="1"/>
  <c r="Q1774" i="1"/>
  <c r="Q1742" i="1"/>
  <c r="Q1710" i="1"/>
  <c r="Q1678" i="1"/>
  <c r="Q1646" i="1"/>
  <c r="Q1614" i="1"/>
  <c r="Q1582" i="1"/>
  <c r="Q1550" i="1"/>
  <c r="Q1518" i="1"/>
  <c r="Q1486" i="1"/>
  <c r="Q1454" i="1"/>
  <c r="Q1422" i="1"/>
  <c r="Q1390" i="1"/>
  <c r="Q1358" i="1"/>
  <c r="Q1326" i="1"/>
  <c r="Q1294" i="1"/>
  <c r="Q1262" i="1"/>
  <c r="Q1230" i="1"/>
  <c r="Q1198" i="1"/>
  <c r="Q1166" i="1"/>
  <c r="Q1134" i="1"/>
  <c r="Q1787" i="1"/>
  <c r="Q1755" i="1"/>
  <c r="Q1723" i="1"/>
  <c r="Q1691" i="1"/>
  <c r="Q1659" i="1"/>
  <c r="Q1627" i="1"/>
  <c r="Q1595" i="1"/>
  <c r="Q1563" i="1"/>
  <c r="Q1531" i="1"/>
  <c r="Q1499" i="1"/>
  <c r="Q1467" i="1"/>
  <c r="Q1435" i="1"/>
  <c r="Q1403" i="1"/>
  <c r="Q1371" i="1"/>
  <c r="Q1339" i="1"/>
  <c r="Q1307" i="1"/>
  <c r="Q1275" i="1"/>
  <c r="Q1243" i="1"/>
  <c r="Q1211" i="1"/>
  <c r="Q1179" i="1"/>
  <c r="Q1147" i="1"/>
  <c r="Q1792" i="1"/>
  <c r="Q1760" i="1"/>
  <c r="Q1728" i="1"/>
  <c r="Q1696" i="1"/>
  <c r="Q1664" i="1"/>
  <c r="Q1632" i="1"/>
  <c r="Q1600" i="1"/>
  <c r="Q1568" i="1"/>
  <c r="Q1536" i="1"/>
  <c r="Q1504" i="1"/>
  <c r="Q1472" i="1"/>
  <c r="Q1440" i="1"/>
  <c r="Q1408" i="1"/>
  <c r="Q1376" i="1"/>
  <c r="Q1344" i="1"/>
  <c r="Q1312" i="1"/>
  <c r="Q1280" i="1"/>
  <c r="Q1248" i="1"/>
  <c r="Q1216" i="1"/>
  <c r="Q1184" i="1"/>
  <c r="Q1152" i="1"/>
  <c r="Q1789" i="1"/>
  <c r="Q1687" i="1"/>
  <c r="Q1618" i="1"/>
  <c r="Q1335" i="1"/>
  <c r="Q1239" i="1"/>
  <c r="Q1204" i="1"/>
  <c r="Q1164" i="1"/>
  <c r="Q1138" i="1"/>
  <c r="Q1109" i="1"/>
  <c r="Q1077" i="1"/>
  <c r="Q1045" i="1"/>
  <c r="Q1013" i="1"/>
  <c r="Q981" i="1"/>
  <c r="Q949" i="1"/>
  <c r="Q917" i="1"/>
  <c r="Q885" i="1"/>
  <c r="Q853" i="1"/>
  <c r="Q821" i="1"/>
  <c r="Q789" i="1"/>
  <c r="Q757" i="1"/>
  <c r="Q725" i="1"/>
  <c r="Q693" i="1"/>
  <c r="Q1695" i="1"/>
  <c r="Q1626" i="1"/>
  <c r="Q1559" i="1"/>
  <c r="Q1495" i="1"/>
  <c r="Q1455" i="1"/>
  <c r="Q1423" i="1"/>
  <c r="Q1372" i="1"/>
  <c r="Q1316" i="1"/>
  <c r="Q1284" i="1"/>
  <c r="Q1237" i="1"/>
  <c r="Q1114" i="1"/>
  <c r="Q1082" i="1"/>
  <c r="Q1050" i="1"/>
  <c r="Q1018" i="1"/>
  <c r="Q986" i="1"/>
  <c r="Q954" i="1"/>
  <c r="Q922" i="1"/>
  <c r="Q890" i="1"/>
  <c r="Q858" i="1"/>
  <c r="Q826" i="1"/>
  <c r="Q1781" i="1"/>
  <c r="Q1703" i="1"/>
  <c r="Q1634" i="1"/>
  <c r="Q1557" i="1"/>
  <c r="Q1493" i="1"/>
  <c r="Q1340" i="1"/>
  <c r="Q1250" i="1"/>
  <c r="Q1207" i="1"/>
  <c r="Q1186" i="1"/>
  <c r="Q1154" i="1"/>
  <c r="Q1111" i="1"/>
  <c r="Q1079" i="1"/>
  <c r="Q1047" i="1"/>
  <c r="Q1015" i="1"/>
  <c r="Q983" i="1"/>
  <c r="Q1711" i="1"/>
  <c r="Q1642" i="1"/>
  <c r="Q1580" i="1"/>
  <c r="Q1548" i="1"/>
  <c r="Q1516" i="1"/>
  <c r="Q1484" i="1"/>
  <c r="Q1447" i="1"/>
  <c r="Q1415" i="1"/>
  <c r="Q1388" i="1"/>
  <c r="Q1805" i="1"/>
  <c r="Q1797" i="1"/>
  <c r="Q1725" i="1"/>
  <c r="Q1669" i="1"/>
  <c r="Q1610" i="1"/>
  <c r="Q1540" i="1"/>
  <c r="Q1476" i="1"/>
  <c r="Q1420" i="1"/>
  <c r="Q1378" i="1"/>
  <c r="Q1244" i="1"/>
  <c r="Q1100" i="1"/>
  <c r="Q1056" i="1"/>
  <c r="Q1001" i="1"/>
  <c r="Q927" i="1"/>
  <c r="Q863" i="1"/>
  <c r="Q799" i="1"/>
  <c r="Q754" i="1"/>
  <c r="Q728" i="1"/>
  <c r="Q683" i="1"/>
  <c r="Q656" i="1"/>
  <c r="Q624" i="1"/>
  <c r="Q592" i="1"/>
  <c r="Q560" i="1"/>
  <c r="Q528" i="1"/>
  <c r="Q496" i="1"/>
  <c r="Q464" i="1"/>
  <c r="Q1102" i="1"/>
  <c r="Q1060" i="1"/>
  <c r="Q1016" i="1"/>
  <c r="Q961" i="1"/>
  <c r="Q904" i="1"/>
  <c r="Q840" i="1"/>
  <c r="Q787" i="1"/>
  <c r="Q761" i="1"/>
  <c r="Q718" i="1"/>
  <c r="Q692" i="1"/>
  <c r="Q645" i="1"/>
  <c r="Q613" i="1"/>
  <c r="Q581" i="1"/>
  <c r="Q549" i="1"/>
  <c r="Q517" i="1"/>
  <c r="Q485" i="1"/>
  <c r="Q1556" i="1"/>
  <c r="Q1492" i="1"/>
  <c r="Q1442" i="1"/>
  <c r="Q1389" i="1"/>
  <c r="Q1191" i="1"/>
  <c r="Q1115" i="1"/>
  <c r="Q1062" i="1"/>
  <c r="Q1020" i="1"/>
  <c r="Q976" i="1"/>
  <c r="Q940" i="1"/>
  <c r="Q915" i="1"/>
  <c r="Q897" i="1"/>
  <c r="Q876" i="1"/>
  <c r="Q851" i="1"/>
  <c r="Q833" i="1"/>
  <c r="Q812" i="1"/>
  <c r="Q770" i="1"/>
  <c r="Q744" i="1"/>
  <c r="Q699" i="1"/>
  <c r="Q673" i="1"/>
  <c r="Q642" i="1"/>
  <c r="Q610" i="1"/>
  <c r="Q578" i="1"/>
  <c r="Q546" i="1"/>
  <c r="Q514" i="1"/>
  <c r="Q482" i="1"/>
  <c r="Q1461" i="1"/>
  <c r="Q1295" i="1"/>
  <c r="Q1229" i="1"/>
  <c r="Q1148" i="1"/>
  <c r="Q1086" i="1"/>
  <c r="Q1044" i="1"/>
  <c r="Q1000" i="1"/>
  <c r="Q926" i="1"/>
  <c r="Q862" i="1"/>
  <c r="Q798" i="1"/>
  <c r="Q772" i="1"/>
  <c r="Q727" i="1"/>
  <c r="Q682" i="1"/>
  <c r="Q655" i="1"/>
  <c r="Q623" i="1"/>
  <c r="Q591" i="1"/>
  <c r="Q559" i="1"/>
  <c r="Q527" i="1"/>
  <c r="Q495" i="1"/>
  <c r="Q463" i="1"/>
  <c r="Q1565" i="1"/>
  <c r="Q1501" i="1"/>
  <c r="Q1341" i="1"/>
  <c r="Q1236" i="1"/>
  <c r="Q1099" i="1"/>
  <c r="Q1046" i="1"/>
  <c r="Q1004" i="1"/>
  <c r="Q960" i="1"/>
  <c r="Q903" i="1"/>
  <c r="Q839" i="1"/>
  <c r="Q779" i="1"/>
  <c r="Q753" i="1"/>
  <c r="Q710" i="1"/>
  <c r="Q684" i="1"/>
  <c r="Q636" i="1"/>
  <c r="Q604" i="1"/>
  <c r="Q572" i="1"/>
  <c r="Q540" i="1"/>
  <c r="Q508" i="1"/>
  <c r="Q476" i="1"/>
  <c r="Q444" i="1"/>
  <c r="Q412" i="1"/>
  <c r="Q1429" i="1"/>
  <c r="Q1298" i="1"/>
  <c r="Q1234" i="1"/>
  <c r="Q1123" i="1"/>
  <c r="Q1070" i="1"/>
  <c r="Q1028" i="1"/>
  <c r="Q984" i="1"/>
  <c r="Q912" i="1"/>
  <c r="Q848" i="1"/>
  <c r="Q793" i="1"/>
  <c r="Q750" i="1"/>
  <c r="Q27" i="1"/>
  <c r="Q155" i="1"/>
  <c r="Q283" i="1"/>
  <c r="Q419" i="1"/>
  <c r="Q1772" i="1"/>
  <c r="Q1644" i="1"/>
  <c r="Q1721" i="1"/>
  <c r="Q1593" i="1"/>
  <c r="Q1465" i="1"/>
  <c r="Q1337" i="1"/>
  <c r="Q1209" i="1"/>
  <c r="Q1766" i="1"/>
  <c r="Q1638" i="1"/>
  <c r="Q1510" i="1"/>
  <c r="Q1382" i="1"/>
  <c r="Q1254" i="1"/>
  <c r="Q1126" i="1"/>
  <c r="Q1683" i="1"/>
  <c r="Q1555" i="1"/>
  <c r="Q1427" i="1"/>
  <c r="Q1299" i="1"/>
  <c r="Q1171" i="1"/>
  <c r="Q1720" i="1"/>
  <c r="Q1592" i="1"/>
  <c r="Q1464" i="1"/>
  <c r="Q1336" i="1"/>
  <c r="Q1208" i="1"/>
  <c r="Q1682" i="1"/>
  <c r="Q1202" i="1"/>
  <c r="Q1069" i="1"/>
  <c r="Q941" i="1"/>
  <c r="Q813" i="1"/>
  <c r="Q685" i="1"/>
  <c r="Q1479" i="1"/>
  <c r="Q1314" i="1"/>
  <c r="Q1074" i="1"/>
  <c r="Q946" i="1"/>
  <c r="Q818" i="1"/>
  <c r="Q1541" i="1"/>
  <c r="Q1196" i="1"/>
  <c r="Q1071" i="1"/>
  <c r="Q1706" i="1"/>
  <c r="Q1514" i="1"/>
  <c r="Q1386" i="1"/>
  <c r="Q1661" i="1"/>
  <c r="Q1418" i="1"/>
  <c r="Q1036" i="1"/>
  <c r="Q792" i="1"/>
  <c r="Q648" i="1"/>
  <c r="Q520" i="1"/>
  <c r="Q1038" i="1"/>
  <c r="Q824" i="1"/>
  <c r="Q666" i="1"/>
  <c r="Q541" i="1"/>
  <c r="Q1490" i="1"/>
  <c r="Q1113" i="1"/>
  <c r="Q931" i="1"/>
  <c r="Q849" i="1"/>
  <c r="Q737" i="1"/>
  <c r="Q602" i="1"/>
  <c r="Q474" i="1"/>
  <c r="Q1143" i="1"/>
  <c r="Q910" i="1"/>
  <c r="Q720" i="1"/>
  <c r="Q583" i="1"/>
  <c r="Q1583" i="1"/>
  <c r="Q1212" i="1"/>
  <c r="Q951" i="1"/>
  <c r="Q748" i="1"/>
  <c r="Q596" i="1"/>
  <c r="Q468" i="1"/>
  <c r="Q1287" i="1"/>
  <c r="Q1006" i="1"/>
  <c r="Q788" i="1"/>
  <c r="Q698" i="1"/>
  <c r="Q665" i="1"/>
  <c r="Q617" i="1"/>
  <c r="Q577" i="1"/>
  <c r="Q537" i="1"/>
  <c r="Q489" i="1"/>
  <c r="Q449" i="1"/>
  <c r="Q1727" i="1"/>
  <c r="Q1535" i="1"/>
  <c r="Q1469" i="1"/>
  <c r="Q1276" i="1"/>
  <c r="Q1116" i="1"/>
  <c r="Q1052" i="1"/>
  <c r="Q988" i="1"/>
  <c r="Q937" i="1"/>
  <c r="Q907" i="1"/>
  <c r="Q884" i="1"/>
  <c r="Q852" i="1"/>
  <c r="Q825" i="1"/>
  <c r="Q795" i="1"/>
  <c r="Q738" i="1"/>
  <c r="Q705" i="1"/>
  <c r="Q654" i="1"/>
  <c r="Q606" i="1"/>
  <c r="Q566" i="1"/>
  <c r="Q526" i="1"/>
  <c r="Q478" i="1"/>
  <c r="Q438" i="1"/>
  <c r="Q1730" i="1"/>
  <c r="Q1666" i="1"/>
  <c r="Q1607" i="1"/>
  <c r="Q1332" i="1"/>
  <c r="Q1253" i="1"/>
  <c r="Q1118" i="1"/>
  <c r="Q1054" i="1"/>
  <c r="Q990" i="1"/>
  <c r="Q950" i="1"/>
  <c r="Q886" i="1"/>
  <c r="Q822" i="1"/>
  <c r="Q766" i="1"/>
  <c r="Q740" i="1"/>
  <c r="Q695" i="1"/>
  <c r="Q659" i="1"/>
  <c r="Q627" i="1"/>
  <c r="Q595" i="1"/>
  <c r="Q563" i="1"/>
  <c r="Q531" i="1"/>
  <c r="Q499" i="1"/>
  <c r="Q30" i="1"/>
  <c r="Q62" i="1"/>
  <c r="Q94" i="1"/>
  <c r="Q126" i="1"/>
  <c r="Q158" i="1"/>
  <c r="Q190" i="1"/>
  <c r="Q222" i="1"/>
  <c r="Q254" i="1"/>
  <c r="Q286" i="1"/>
  <c r="Q318" i="1"/>
  <c r="Q350" i="1"/>
  <c r="Q382" i="1"/>
  <c r="Q415" i="1"/>
  <c r="Q17" i="1"/>
  <c r="Q49" i="1"/>
  <c r="Q81" i="1"/>
  <c r="Q113" i="1"/>
  <c r="Q145" i="1"/>
  <c r="Q177" i="1"/>
  <c r="Q209" i="1"/>
  <c r="Q241" i="1"/>
  <c r="Q273" i="1"/>
  <c r="Q305" i="1"/>
  <c r="Q337" i="1"/>
  <c r="Q369" i="1"/>
  <c r="Q401" i="1"/>
  <c r="Q434" i="1"/>
  <c r="Q28" i="1"/>
  <c r="Q60" i="1"/>
  <c r="Q92" i="1"/>
  <c r="Q124" i="1"/>
  <c r="Q156" i="1"/>
  <c r="Q188" i="1"/>
  <c r="Q220" i="1"/>
  <c r="Q252" i="1"/>
  <c r="Q284" i="1"/>
  <c r="Q316" i="1"/>
  <c r="Q348" i="1"/>
  <c r="Q380" i="1"/>
  <c r="Q409" i="1"/>
  <c r="Q455" i="1"/>
  <c r="Q31" i="1"/>
  <c r="Q63" i="1"/>
  <c r="Q95" i="1"/>
  <c r="Q127" i="1"/>
  <c r="Q159" i="1"/>
  <c r="Q191" i="1"/>
  <c r="Q223" i="1"/>
  <c r="Q255" i="1"/>
  <c r="Q287" i="1"/>
  <c r="Q319" i="1"/>
  <c r="Q351" i="1"/>
  <c r="Q383" i="1"/>
  <c r="Q416" i="1"/>
  <c r="Q451" i="1"/>
  <c r="Q26" i="1"/>
  <c r="Q58" i="1"/>
  <c r="Q90" i="1"/>
  <c r="Q122" i="1"/>
  <c r="Q154" i="1"/>
  <c r="Q186" i="1"/>
  <c r="Q218" i="1"/>
  <c r="Q250" i="1"/>
  <c r="Q282" i="1"/>
  <c r="Q314" i="1"/>
  <c r="Q346" i="1"/>
  <c r="Q378" i="1"/>
  <c r="Q437" i="1"/>
  <c r="Q13" i="1"/>
  <c r="Q45" i="1"/>
  <c r="Q77" i="1"/>
  <c r="Q109" i="1"/>
  <c r="Q141" i="1"/>
  <c r="Q173" i="1"/>
  <c r="Q205" i="1"/>
  <c r="Q237" i="1"/>
  <c r="Q269" i="1"/>
  <c r="Q301" i="1"/>
  <c r="Q333" i="1"/>
  <c r="Q365" i="1"/>
  <c r="Q397" i="1"/>
  <c r="Q431" i="1"/>
  <c r="Q8" i="1"/>
  <c r="Q40" i="1"/>
  <c r="Q72" i="1"/>
  <c r="Q104" i="1"/>
  <c r="Q136" i="1"/>
  <c r="Q168" i="1"/>
  <c r="Q200" i="1"/>
  <c r="Q232" i="1"/>
  <c r="Q264" i="1"/>
  <c r="Q296" i="1"/>
  <c r="Q328" i="1"/>
  <c r="Q360" i="1"/>
  <c r="Q392" i="1"/>
  <c r="Q423" i="1"/>
  <c r="Q230" i="1"/>
  <c r="Q25" i="1"/>
  <c r="Q57" i="1"/>
  <c r="Q89" i="1"/>
  <c r="Q153" i="1"/>
  <c r="Q185" i="1"/>
  <c r="Q217" i="1"/>
  <c r="Q249" i="1"/>
  <c r="Q281" i="1"/>
  <c r="Q313" i="1"/>
  <c r="Q345" i="1"/>
  <c r="Q377" i="1"/>
  <c r="Q411" i="1"/>
  <c r="Q36" i="1"/>
  <c r="Q68" i="1"/>
  <c r="Q100" i="1"/>
  <c r="Q132" i="1"/>
  <c r="Q164" i="1"/>
  <c r="Q196" i="1"/>
  <c r="Q228" i="1"/>
  <c r="Q260" i="1"/>
  <c r="Q292" i="1"/>
  <c r="Q324" i="1"/>
  <c r="Q356" i="1"/>
  <c r="Q388" i="1"/>
  <c r="Q424" i="1"/>
  <c r="Q483" i="1"/>
  <c r="Q39" i="1"/>
  <c r="Q71" i="1"/>
  <c r="Q103" i="1"/>
  <c r="Q135" i="1"/>
  <c r="Q167" i="1"/>
  <c r="Q199" i="1"/>
  <c r="Q231" i="1"/>
  <c r="Q263" i="1"/>
  <c r="Q327" i="1"/>
  <c r="Q359" i="1"/>
  <c r="Q391" i="1"/>
  <c r="Q418" i="1"/>
  <c r="Q459" i="1"/>
  <c r="Q34" i="1"/>
  <c r="Q66" i="1"/>
  <c r="Q98" i="1"/>
  <c r="Q130" i="1"/>
  <c r="Q162" i="1"/>
  <c r="Q194" i="1"/>
  <c r="Q226" i="1"/>
  <c r="Q258" i="1"/>
  <c r="Q290" i="1"/>
  <c r="Q322" i="1"/>
  <c r="Q354" i="1"/>
  <c r="Q386" i="1"/>
  <c r="Q439" i="1"/>
  <c r="Q21" i="1"/>
  <c r="Q53" i="1"/>
  <c r="Q85" i="1"/>
  <c r="Q117" i="1"/>
  <c r="Q149" i="1"/>
  <c r="Q181" i="1"/>
  <c r="Q213" i="1"/>
  <c r="Q245" i="1"/>
  <c r="Q277" i="1"/>
  <c r="Q309" i="1"/>
  <c r="Q341" i="1"/>
  <c r="Q373" i="1"/>
  <c r="Q405" i="1"/>
  <c r="Q435" i="1"/>
  <c r="Q16" i="1"/>
  <c r="Q48" i="1"/>
  <c r="Q80" i="1"/>
  <c r="Q112" i="1"/>
  <c r="Q144" i="1"/>
  <c r="Q176" i="1"/>
  <c r="Q208" i="1"/>
  <c r="Q240" i="1"/>
  <c r="Q272" i="1"/>
  <c r="Q304" i="1"/>
  <c r="Q336" i="1"/>
  <c r="Q368" i="1"/>
  <c r="Q400" i="1"/>
  <c r="Q427" i="1"/>
  <c r="Q1786" i="1"/>
  <c r="Q1546" i="1"/>
  <c r="Q1717" i="1"/>
  <c r="Q1474" i="1"/>
  <c r="Q847" i="1"/>
  <c r="Q678" i="1"/>
  <c r="Q1091" i="1"/>
  <c r="Q711" i="1"/>
  <c r="Q1554" i="1"/>
  <c r="Q1172" i="1"/>
  <c r="Q956" i="1"/>
  <c r="Q763" i="1"/>
  <c r="Q506" i="1"/>
  <c r="Q746" i="1"/>
  <c r="Q487" i="1"/>
  <c r="Q982" i="1"/>
  <c r="Q628" i="1"/>
  <c r="Q1327" i="1"/>
  <c r="Q832" i="1"/>
  <c r="Q672" i="1"/>
  <c r="Q585" i="1"/>
  <c r="Q505" i="1"/>
  <c r="Q457" i="1"/>
  <c r="Q1586" i="1"/>
  <c r="Q1471" i="1"/>
  <c r="Q1072" i="1"/>
  <c r="Q948" i="1"/>
  <c r="Q916" i="1"/>
  <c r="Q859" i="1"/>
  <c r="Q769" i="1"/>
  <c r="Q622" i="1"/>
  <c r="Q534" i="1"/>
  <c r="Q1733" i="1"/>
  <c r="Q1679" i="1"/>
  <c r="Q1349" i="1"/>
  <c r="Q1135" i="1"/>
  <c r="Q1012" i="1"/>
  <c r="Q902" i="1"/>
  <c r="Q771" i="1"/>
  <c r="Q702" i="1"/>
  <c r="Q635" i="1"/>
  <c r="Q571" i="1"/>
  <c r="Q59" i="1"/>
  <c r="Q187" i="1"/>
  <c r="Q315" i="1"/>
  <c r="Q1791" i="1"/>
  <c r="Q1740" i="1"/>
  <c r="Q1612" i="1"/>
  <c r="Q1689" i="1"/>
  <c r="Q1561" i="1"/>
  <c r="Q1433" i="1"/>
  <c r="Q1305" i="1"/>
  <c r="Q1177" i="1"/>
  <c r="Q1734" i="1"/>
  <c r="Q1606" i="1"/>
  <c r="Q1478" i="1"/>
  <c r="Q1350" i="1"/>
  <c r="Q1222" i="1"/>
  <c r="Q1779" i="1"/>
  <c r="Q1651" i="1"/>
  <c r="Q1523" i="1"/>
  <c r="Q1395" i="1"/>
  <c r="Q1267" i="1"/>
  <c r="Q1139" i="1"/>
  <c r="Q1688" i="1"/>
  <c r="Q1560" i="1"/>
  <c r="Q1432" i="1"/>
  <c r="Q1304" i="1"/>
  <c r="Q1176" i="1"/>
  <c r="Q1613" i="1"/>
  <c r="Q1162" i="1"/>
  <c r="Q1037" i="1"/>
  <c r="Q909" i="1"/>
  <c r="Q781" i="1"/>
  <c r="Q1690" i="1"/>
  <c r="Q1453" i="1"/>
  <c r="Q1282" i="1"/>
  <c r="Q1042" i="1"/>
  <c r="Q914" i="1"/>
  <c r="Q1778" i="1"/>
  <c r="Q1477" i="1"/>
  <c r="Q1175" i="1"/>
  <c r="Q1039" i="1"/>
  <c r="Q1637" i="1"/>
  <c r="Q1482" i="1"/>
  <c r="Q1802" i="1"/>
  <c r="Q1605" i="1"/>
  <c r="Q1354" i="1"/>
  <c r="Q992" i="1"/>
  <c r="Q747" i="1"/>
  <c r="Q616" i="1"/>
  <c r="Q488" i="1"/>
  <c r="Q996" i="1"/>
  <c r="Q782" i="1"/>
  <c r="Q637" i="1"/>
  <c r="Q509" i="1"/>
  <c r="Q1407" i="1"/>
  <c r="Q1051" i="1"/>
  <c r="Q913" i="1"/>
  <c r="Q828" i="1"/>
  <c r="Q694" i="1"/>
  <c r="Q570" i="1"/>
  <c r="Q1367" i="1"/>
  <c r="Q1075" i="1"/>
  <c r="Q846" i="1"/>
  <c r="Q675" i="1"/>
  <c r="Q551" i="1"/>
  <c r="Q1519" i="1"/>
  <c r="Q1097" i="1"/>
  <c r="Q887" i="1"/>
  <c r="Q703" i="1"/>
  <c r="Q564" i="1"/>
  <c r="Q436" i="1"/>
  <c r="Q1210" i="1"/>
  <c r="Q964" i="1"/>
  <c r="Q743" i="1"/>
  <c r="Q691" i="1"/>
  <c r="Q649" i="1"/>
  <c r="Q609" i="1"/>
  <c r="Q569" i="1"/>
  <c r="Q521" i="1"/>
  <c r="Q481" i="1"/>
  <c r="Q441" i="1"/>
  <c r="Q1599" i="1"/>
  <c r="Q1524" i="1"/>
  <c r="Q1452" i="1"/>
  <c r="Q1255" i="1"/>
  <c r="Q1094" i="1"/>
  <c r="Q1030" i="1"/>
  <c r="Q955" i="1"/>
  <c r="Q932" i="1"/>
  <c r="Q905" i="1"/>
  <c r="Q873" i="1"/>
  <c r="Q843" i="1"/>
  <c r="Q820" i="1"/>
  <c r="Q783" i="1"/>
  <c r="Q731" i="1"/>
  <c r="Q700" i="1"/>
  <c r="Q638" i="1"/>
  <c r="Q598" i="1"/>
  <c r="Q558" i="1"/>
  <c r="Q510" i="1"/>
  <c r="Q470" i="1"/>
  <c r="Q430" i="1"/>
  <c r="Q1719" i="1"/>
  <c r="Q1658" i="1"/>
  <c r="Q1602" i="1"/>
  <c r="Q1319" i="1"/>
  <c r="Q1221" i="1"/>
  <c r="Q1107" i="1"/>
  <c r="Q1041" i="1"/>
  <c r="Q979" i="1"/>
  <c r="Q934" i="1"/>
  <c r="Q870" i="1"/>
  <c r="Q806" i="1"/>
  <c r="Q759" i="1"/>
  <c r="Q714" i="1"/>
  <c r="Q688" i="1"/>
  <c r="Q651" i="1"/>
  <c r="Q619" i="1"/>
  <c r="Q587" i="1"/>
  <c r="Q555" i="1"/>
  <c r="Q523" i="1"/>
  <c r="Q491" i="1"/>
  <c r="Q38" i="1"/>
  <c r="Q70" i="1"/>
  <c r="Q102" i="1"/>
  <c r="Q134" i="1"/>
  <c r="Q166" i="1"/>
  <c r="Q198" i="1"/>
  <c r="Q262" i="1"/>
  <c r="Q294" i="1"/>
  <c r="Q326" i="1"/>
  <c r="Q358" i="1"/>
  <c r="Q390" i="1"/>
  <c r="Q440" i="1"/>
  <c r="Q121" i="1"/>
  <c r="Q7" i="1"/>
  <c r="Q295" i="1"/>
  <c r="Q475" i="1"/>
  <c r="Q91" i="1"/>
  <c r="Q219" i="1"/>
  <c r="Q347" i="1"/>
  <c r="Q1759" i="1"/>
  <c r="Q1708" i="1"/>
  <c r="Q1785" i="1"/>
  <c r="Q1657" i="1"/>
  <c r="Q1529" i="1"/>
  <c r="Q1401" i="1"/>
  <c r="Q1273" i="1"/>
  <c r="Q1145" i="1"/>
  <c r="Q1702" i="1"/>
  <c r="Q1574" i="1"/>
  <c r="Q1446" i="1"/>
  <c r="Q1318" i="1"/>
  <c r="Q1190" i="1"/>
  <c r="Q1747" i="1"/>
  <c r="Q1619" i="1"/>
  <c r="Q1491" i="1"/>
  <c r="Q1363" i="1"/>
  <c r="Q1235" i="1"/>
  <c r="Q1784" i="1"/>
  <c r="Q1656" i="1"/>
  <c r="Q1528" i="1"/>
  <c r="Q1400" i="1"/>
  <c r="Q1272" i="1"/>
  <c r="Q1144" i="1"/>
  <c r="Q1333" i="1"/>
  <c r="Q1127" i="1"/>
  <c r="Q1005" i="1"/>
  <c r="Q877" i="1"/>
  <c r="Q749" i="1"/>
  <c r="Q1621" i="1"/>
  <c r="Q1421" i="1"/>
  <c r="Q1213" i="1"/>
  <c r="Q1010" i="1"/>
  <c r="Q882" i="1"/>
  <c r="Q1698" i="1"/>
  <c r="Q1338" i="1"/>
  <c r="Q1132" i="1"/>
  <c r="Q1007" i="1"/>
  <c r="Q1578" i="1"/>
  <c r="Q1445" i="1"/>
  <c r="Q1794" i="1"/>
  <c r="Q1538" i="1"/>
  <c r="Q1242" i="1"/>
  <c r="Q911" i="1"/>
  <c r="Q721" i="1"/>
  <c r="Q584" i="1"/>
  <c r="Q1324" i="1"/>
  <c r="Q952" i="1"/>
  <c r="Q756" i="1"/>
  <c r="Q605" i="1"/>
  <c r="Q477" i="1"/>
  <c r="Q1279" i="1"/>
  <c r="Q998" i="1"/>
  <c r="Q892" i="1"/>
  <c r="Q803" i="1"/>
  <c r="Q668" i="1"/>
  <c r="Q538" i="1"/>
  <c r="Q1293" i="1"/>
  <c r="Q1022" i="1"/>
  <c r="Q791" i="1"/>
  <c r="Q647" i="1"/>
  <c r="Q519" i="1"/>
  <c r="Q1412" i="1"/>
  <c r="Q1035" i="1"/>
  <c r="Q823" i="1"/>
  <c r="Q660" i="1"/>
  <c r="Q532" i="1"/>
  <c r="Q1741" i="1"/>
  <c r="Q1121" i="1"/>
  <c r="Q896" i="1"/>
  <c r="Q736" i="1"/>
  <c r="Q679" i="1"/>
  <c r="Q641" i="1"/>
  <c r="Q601" i="1"/>
  <c r="Q553" i="1"/>
  <c r="Q513" i="1"/>
  <c r="Q473" i="1"/>
  <c r="Q425" i="1"/>
  <c r="Q1588" i="1"/>
  <c r="Q1522" i="1"/>
  <c r="Q1375" i="1"/>
  <c r="Q1223" i="1"/>
  <c r="Q1083" i="1"/>
  <c r="Q1017" i="1"/>
  <c r="Q953" i="1"/>
  <c r="Q923" i="1"/>
  <c r="Q891" i="1"/>
  <c r="Q868" i="1"/>
  <c r="Q841" i="1"/>
  <c r="Q809" i="1"/>
  <c r="Q776" i="1"/>
  <c r="Q726" i="1"/>
  <c r="Q667" i="1"/>
  <c r="Q630" i="1"/>
  <c r="Q590" i="1"/>
  <c r="Q542" i="1"/>
  <c r="Q502" i="1"/>
  <c r="Q462" i="1"/>
  <c r="Q414" i="1"/>
  <c r="Q1714" i="1"/>
  <c r="Q1655" i="1"/>
  <c r="Q1351" i="1"/>
  <c r="Q1317" i="1"/>
  <c r="Q1197" i="1"/>
  <c r="Q1096" i="1"/>
  <c r="Q1032" i="1"/>
  <c r="Q977" i="1"/>
  <c r="Q918" i="1"/>
  <c r="Q854" i="1"/>
  <c r="Q778" i="1"/>
  <c r="Q752" i="1"/>
  <c r="Q707" i="1"/>
  <c r="Q681" i="1"/>
  <c r="Q643" i="1"/>
  <c r="Q611" i="1"/>
  <c r="Q579" i="1"/>
  <c r="Q547" i="1"/>
  <c r="Q515" i="1"/>
  <c r="Q14" i="1"/>
  <c r="Q46" i="1"/>
  <c r="Q78" i="1"/>
  <c r="Q110" i="1"/>
  <c r="Q142" i="1"/>
  <c r="Q174" i="1"/>
  <c r="Q206" i="1"/>
  <c r="Q238" i="1"/>
  <c r="Q270" i="1"/>
  <c r="Q302" i="1"/>
  <c r="Q334" i="1"/>
  <c r="Q366" i="1"/>
  <c r="Q398" i="1"/>
  <c r="Q442" i="1"/>
  <c r="Q33" i="1"/>
  <c r="Q65" i="1"/>
  <c r="Q97" i="1"/>
  <c r="Q129" i="1"/>
  <c r="Q161" i="1"/>
  <c r="Q193" i="1"/>
  <c r="Q225" i="1"/>
  <c r="Q257" i="1"/>
  <c r="Q289" i="1"/>
  <c r="Q321" i="1"/>
  <c r="Q353" i="1"/>
  <c r="Q385" i="1"/>
  <c r="Q413" i="1"/>
  <c r="Q12" i="1"/>
  <c r="Q44" i="1"/>
  <c r="Q76" i="1"/>
  <c r="Q108" i="1"/>
  <c r="Q140" i="1"/>
  <c r="Q172" i="1"/>
  <c r="Q204" i="1"/>
  <c r="Q236" i="1"/>
  <c r="Q268" i="1"/>
  <c r="Q300" i="1"/>
  <c r="Q332" i="1"/>
  <c r="Q364" i="1"/>
  <c r="Q396" i="1"/>
  <c r="Q426" i="1"/>
  <c r="Q15" i="1"/>
  <c r="Q47" i="1"/>
  <c r="Q79" i="1"/>
  <c r="Q111" i="1"/>
  <c r="Q143" i="1"/>
  <c r="Q175" i="1"/>
  <c r="Q207" i="1"/>
  <c r="Q239" i="1"/>
  <c r="Q271" i="1"/>
  <c r="Q303" i="1"/>
  <c r="Q335" i="1"/>
  <c r="Q367" i="1"/>
  <c r="Q399" i="1"/>
  <c r="Q445" i="1"/>
  <c r="Q10" i="1"/>
  <c r="Q42" i="1"/>
  <c r="Q74" i="1"/>
  <c r="Q106" i="1"/>
  <c r="Q138" i="1"/>
  <c r="Q170" i="1"/>
  <c r="Q202" i="1"/>
  <c r="Q234" i="1"/>
  <c r="Q266" i="1"/>
  <c r="Q298" i="1"/>
  <c r="Q330" i="1"/>
  <c r="Q362" i="1"/>
  <c r="Q394" i="1"/>
  <c r="Q443" i="1"/>
  <c r="Q29" i="1"/>
  <c r="Q61" i="1"/>
  <c r="Q93" i="1"/>
  <c r="Q125" i="1"/>
  <c r="Q157" i="1"/>
  <c r="Q189" i="1"/>
  <c r="Q221" i="1"/>
  <c r="Q253" i="1"/>
  <c r="Q285" i="1"/>
  <c r="Q317" i="1"/>
  <c r="Q349" i="1"/>
  <c r="Q381" i="1"/>
  <c r="Q410" i="1"/>
  <c r="Q461" i="1"/>
  <c r="Q24" i="1"/>
  <c r="Q56" i="1"/>
  <c r="Q88" i="1"/>
  <c r="Q120" i="1"/>
  <c r="Q152" i="1"/>
  <c r="Q184" i="1"/>
  <c r="Q216" i="1"/>
  <c r="Q248" i="1"/>
  <c r="Q280" i="1"/>
  <c r="Q312" i="1"/>
  <c r="Q344" i="1"/>
  <c r="Q376" i="1"/>
  <c r="Q408" i="1"/>
  <c r="Q456" i="1"/>
  <c r="Q123" i="1"/>
  <c r="Q251" i="1"/>
  <c r="Q379" i="1"/>
  <c r="Q1804" i="1"/>
  <c r="Q1676" i="1"/>
  <c r="Q1753" i="1"/>
  <c r="Q1625" i="1"/>
  <c r="Q1497" i="1"/>
  <c r="Q1369" i="1"/>
  <c r="Q1241" i="1"/>
  <c r="Q1798" i="1"/>
  <c r="Q1670" i="1"/>
  <c r="Q1542" i="1"/>
  <c r="Q1414" i="1"/>
  <c r="Q1286" i="1"/>
  <c r="Q1158" i="1"/>
  <c r="Q1715" i="1"/>
  <c r="Q1587" i="1"/>
  <c r="Q1459" i="1"/>
  <c r="Q1331" i="1"/>
  <c r="Q1203" i="1"/>
  <c r="Q1752" i="1"/>
  <c r="Q1624" i="1"/>
  <c r="Q1496" i="1"/>
  <c r="Q1368" i="1"/>
  <c r="Q1240" i="1"/>
  <c r="Q1228" i="1"/>
  <c r="Q1101" i="1"/>
  <c r="Q973" i="1"/>
  <c r="Q845" i="1"/>
  <c r="Q717" i="1"/>
  <c r="Q1543" i="1"/>
  <c r="Q1370" i="1"/>
  <c r="Q1106" i="1"/>
  <c r="Q978" i="1"/>
  <c r="Q850" i="1"/>
  <c r="Q1629" i="1"/>
  <c r="Q1231" i="1"/>
  <c r="Q1103" i="1"/>
  <c r="Q975" i="1"/>
  <c r="Q1413" i="1"/>
  <c r="Q1078" i="1"/>
  <c r="Q552" i="1"/>
  <c r="Q888" i="1"/>
  <c r="Q573" i="1"/>
  <c r="Q867" i="1"/>
  <c r="Q634" i="1"/>
  <c r="Q1205" i="1"/>
  <c r="Q980" i="1"/>
  <c r="Q615" i="1"/>
  <c r="Q1311" i="1"/>
  <c r="Q774" i="1"/>
  <c r="Q500" i="1"/>
  <c r="Q1059" i="1"/>
  <c r="Q724" i="1"/>
  <c r="Q633" i="1"/>
  <c r="Q545" i="1"/>
  <c r="Q417" i="1"/>
  <c r="Q1373" i="1"/>
  <c r="Q1199" i="1"/>
  <c r="Q1008" i="1"/>
  <c r="Q889" i="1"/>
  <c r="Q827" i="1"/>
  <c r="Q804" i="1"/>
  <c r="Q712" i="1"/>
  <c r="Q662" i="1"/>
  <c r="Q574" i="1"/>
  <c r="Q494" i="1"/>
  <c r="Q446" i="1"/>
  <c r="Q1615" i="1"/>
  <c r="Q1292" i="1"/>
  <c r="Q1076" i="1"/>
  <c r="Q968" i="1"/>
  <c r="Q838" i="1"/>
  <c r="Q745" i="1"/>
  <c r="Q676" i="1"/>
  <c r="Q603" i="1"/>
  <c r="Q507" i="1"/>
  <c r="Q118" i="1"/>
  <c r="Q246" i="1"/>
  <c r="Q374" i="1"/>
  <c r="Q73" i="1"/>
  <c r="Q201" i="1"/>
  <c r="Q329" i="1"/>
  <c r="Q20" i="1"/>
  <c r="Q148" i="1"/>
  <c r="Q276" i="1"/>
  <c r="Q404" i="1"/>
  <c r="Q87" i="1"/>
  <c r="Q215" i="1"/>
  <c r="Q343" i="1"/>
  <c r="Q18" i="1"/>
  <c r="Q146" i="1"/>
  <c r="Q274" i="1"/>
  <c r="Q402" i="1"/>
  <c r="Q101" i="1"/>
  <c r="Q229" i="1"/>
  <c r="Q357" i="1"/>
  <c r="Q32" i="1"/>
  <c r="Q160" i="1"/>
  <c r="Q288" i="1"/>
  <c r="Q421" i="1"/>
  <c r="Q361" i="1"/>
  <c r="Q180" i="1"/>
  <c r="Q308" i="1"/>
  <c r="Q453" i="1"/>
  <c r="Q247" i="1"/>
  <c r="Q375" i="1"/>
  <c r="Q50" i="1"/>
  <c r="Q178" i="1"/>
  <c r="Q306" i="1"/>
  <c r="P3" i="1"/>
  <c r="G2" i="5" s="1"/>
  <c r="N7" i="6" s="1"/>
  <c r="Q261" i="1"/>
  <c r="Q389" i="1"/>
  <c r="Q64" i="1"/>
  <c r="Q192" i="1"/>
  <c r="Q320" i="1"/>
  <c r="Q458" i="1"/>
  <c r="Q69" i="1"/>
  <c r="Q325" i="1"/>
  <c r="Q128" i="1"/>
  <c r="Q384" i="1"/>
  <c r="Q22" i="1"/>
  <c r="Q150" i="1"/>
  <c r="Q278" i="1"/>
  <c r="Q406" i="1"/>
  <c r="Q105" i="1"/>
  <c r="Q233" i="1"/>
  <c r="Q52" i="1"/>
  <c r="Q119" i="1"/>
  <c r="Q133" i="1"/>
  <c r="Q54" i="1"/>
  <c r="Q182" i="1"/>
  <c r="Q310" i="1"/>
  <c r="Q9" i="1"/>
  <c r="Q137" i="1"/>
  <c r="Q265" i="1"/>
  <c r="Q393" i="1"/>
  <c r="Q84" i="1"/>
  <c r="Q212" i="1"/>
  <c r="Q340" i="1"/>
  <c r="Q23" i="1"/>
  <c r="Q151" i="1"/>
  <c r="Q279" i="1"/>
  <c r="Q407" i="1"/>
  <c r="Q82" i="1"/>
  <c r="Q210" i="1"/>
  <c r="Q338" i="1"/>
  <c r="Q37" i="1"/>
  <c r="Q165" i="1"/>
  <c r="Q293" i="1"/>
  <c r="Q429" i="1"/>
  <c r="Q96" i="1"/>
  <c r="Q224" i="1"/>
  <c r="Q352" i="1"/>
  <c r="Q539" i="1"/>
  <c r="Q86" i="1"/>
  <c r="Q214" i="1"/>
  <c r="Q342" i="1"/>
  <c r="Q41" i="1"/>
  <c r="Q169" i="1"/>
  <c r="Q297" i="1"/>
  <c r="Q432" i="1"/>
  <c r="Q116" i="1"/>
  <c r="Q244" i="1"/>
  <c r="Q372" i="1"/>
  <c r="Q55" i="1"/>
  <c r="Q183" i="1"/>
  <c r="Q311" i="1"/>
  <c r="Q447" i="1"/>
  <c r="Q114" i="1"/>
  <c r="Q242" i="1"/>
  <c r="Q370" i="1"/>
  <c r="Q197" i="1"/>
  <c r="Q467" i="1"/>
  <c r="Q256" i="1"/>
  <c r="G529" i="5"/>
  <c r="G528" i="5"/>
  <c r="G527" i="5"/>
  <c r="G526" i="5"/>
  <c r="G525"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43" i="5"/>
  <c r="M4" i="5"/>
  <c r="L6" i="5" s="1"/>
  <c r="B79" i="5" l="1"/>
  <c r="C79" i="5" s="1"/>
  <c r="H79" i="5" s="1"/>
  <c r="G1" i="5"/>
  <c r="A7" i="6" s="1"/>
  <c r="D79" i="5"/>
  <c r="B80" i="5"/>
  <c r="C80" i="5" s="1"/>
  <c r="H80" i="5" s="1"/>
  <c r="B78" i="5"/>
  <c r="J79" i="5" l="1"/>
  <c r="J80" i="5"/>
  <c r="C78" i="5"/>
  <c r="H78" i="5" s="1"/>
  <c r="B77" i="5"/>
  <c r="D78" i="5"/>
  <c r="G24" i="5" s="1"/>
  <c r="B81" i="5"/>
  <c r="C81" i="5" s="1"/>
  <c r="H81" i="5" s="1"/>
  <c r="D80" i="5"/>
  <c r="M78" i="5" l="1"/>
  <c r="J81" i="5"/>
  <c r="J78" i="5"/>
  <c r="D77" i="5"/>
  <c r="C77" i="5"/>
  <c r="H77" i="5" s="1"/>
  <c r="B76" i="5"/>
  <c r="B82" i="5"/>
  <c r="B83" i="5" s="1"/>
  <c r="D81" i="5"/>
  <c r="K20" i="5" l="1"/>
  <c r="J77" i="5"/>
  <c r="C82" i="5"/>
  <c r="H82" i="5" s="1"/>
  <c r="D82" i="5"/>
  <c r="C76" i="5"/>
  <c r="H76" i="5" s="1"/>
  <c r="D76" i="5"/>
  <c r="B75" i="5"/>
  <c r="B84" i="5"/>
  <c r="D83" i="5"/>
  <c r="C83" i="5"/>
  <c r="H83" i="5" s="1"/>
  <c r="J83" i="5" l="1"/>
  <c r="J82" i="5"/>
  <c r="J76" i="5"/>
  <c r="D75" i="5"/>
  <c r="C75" i="5"/>
  <c r="H75" i="5" s="1"/>
  <c r="B74" i="5"/>
  <c r="B85" i="5"/>
  <c r="D84" i="5"/>
  <c r="C84" i="5"/>
  <c r="H84" i="5" s="1"/>
  <c r="J84" i="5" l="1"/>
  <c r="J75" i="5"/>
  <c r="D74" i="5"/>
  <c r="C74" i="5"/>
  <c r="H74" i="5" s="1"/>
  <c r="B73" i="5"/>
  <c r="B86" i="5"/>
  <c r="C85" i="5"/>
  <c r="H85" i="5" s="1"/>
  <c r="D85" i="5"/>
  <c r="J85" i="5" l="1"/>
  <c r="J74" i="5"/>
  <c r="D73" i="5"/>
  <c r="C73" i="5"/>
  <c r="H73" i="5" s="1"/>
  <c r="B72" i="5"/>
  <c r="B87" i="5"/>
  <c r="C86" i="5"/>
  <c r="H86" i="5" s="1"/>
  <c r="D86" i="5"/>
  <c r="J73" i="5" l="1"/>
  <c r="J86" i="5"/>
  <c r="C72" i="5"/>
  <c r="H72" i="5" s="1"/>
  <c r="D72" i="5"/>
  <c r="B71" i="5"/>
  <c r="B88" i="5"/>
  <c r="C87" i="5"/>
  <c r="H87" i="5" s="1"/>
  <c r="D87" i="5"/>
  <c r="J87" i="5" l="1"/>
  <c r="J72" i="5"/>
  <c r="C71" i="5"/>
  <c r="H71" i="5" s="1"/>
  <c r="D71" i="5"/>
  <c r="B70" i="5"/>
  <c r="B89" i="5"/>
  <c r="D88" i="5"/>
  <c r="C88" i="5"/>
  <c r="H88" i="5" s="1"/>
  <c r="J88" i="5" l="1"/>
  <c r="J71" i="5"/>
  <c r="E74" i="5"/>
  <c r="E76" i="5"/>
  <c r="E73" i="5"/>
  <c r="E72" i="5"/>
  <c r="E71" i="5"/>
  <c r="G4" i="5"/>
  <c r="M7" i="6" s="1"/>
  <c r="E78" i="5"/>
  <c r="E77" i="5"/>
  <c r="E75" i="5"/>
  <c r="G7" i="5"/>
  <c r="F73" i="5"/>
  <c r="F78" i="5"/>
  <c r="F72" i="5"/>
  <c r="F71" i="5"/>
  <c r="F74" i="5"/>
  <c r="F75" i="5"/>
  <c r="F76" i="5"/>
  <c r="F77" i="5"/>
  <c r="D70" i="5"/>
  <c r="C70" i="5"/>
  <c r="H70" i="5" s="1"/>
  <c r="B69" i="5"/>
  <c r="B90" i="5"/>
  <c r="D89" i="5"/>
  <c r="C89" i="5"/>
  <c r="H89" i="5" s="1"/>
  <c r="G17" i="5" l="1"/>
  <c r="G18" i="5" s="1"/>
  <c r="X7" i="6" s="1"/>
  <c r="Q7" i="6"/>
  <c r="G11" i="5"/>
  <c r="J70" i="5"/>
  <c r="J89" i="5"/>
  <c r="G23" i="5"/>
  <c r="C69" i="5"/>
  <c r="H69" i="5" s="1"/>
  <c r="D69" i="5"/>
  <c r="B68" i="5"/>
  <c r="B91" i="5"/>
  <c r="D90" i="5"/>
  <c r="C90" i="5"/>
  <c r="H90" i="5" s="1"/>
  <c r="J69" i="5" l="1"/>
  <c r="J90" i="5"/>
  <c r="C68" i="5"/>
  <c r="H68" i="5" s="1"/>
  <c r="D68" i="5"/>
  <c r="B67" i="5"/>
  <c r="B92" i="5"/>
  <c r="D91" i="5"/>
  <c r="C91" i="5"/>
  <c r="H91" i="5" s="1"/>
  <c r="J91" i="5" l="1"/>
  <c r="J68" i="5"/>
  <c r="B66" i="5"/>
  <c r="C67" i="5"/>
  <c r="H67" i="5" s="1"/>
  <c r="D67" i="5"/>
  <c r="B93" i="5"/>
  <c r="D92" i="5"/>
  <c r="C92" i="5"/>
  <c r="H92" i="5" s="1"/>
  <c r="J92" i="5" l="1"/>
  <c r="J67" i="5"/>
  <c r="B65" i="5"/>
  <c r="C66" i="5"/>
  <c r="H66" i="5" s="1"/>
  <c r="D66" i="5"/>
  <c r="B94" i="5"/>
  <c r="C93" i="5"/>
  <c r="H93" i="5" s="1"/>
  <c r="D93" i="5"/>
  <c r="J66" i="5" l="1"/>
  <c r="J93" i="5"/>
  <c r="D65" i="5"/>
  <c r="C65" i="5"/>
  <c r="H65" i="5" s="1"/>
  <c r="B64" i="5"/>
  <c r="B95" i="5"/>
  <c r="C94" i="5"/>
  <c r="H94" i="5" s="1"/>
  <c r="D94" i="5"/>
  <c r="J94" i="5" l="1"/>
  <c r="J65" i="5"/>
  <c r="C64" i="5"/>
  <c r="H64" i="5" s="1"/>
  <c r="D64" i="5"/>
  <c r="B63" i="5"/>
  <c r="B96" i="5"/>
  <c r="C95" i="5"/>
  <c r="H95" i="5" s="1"/>
  <c r="D95" i="5"/>
  <c r="J95" i="5" l="1"/>
  <c r="J64" i="5"/>
  <c r="C63" i="5"/>
  <c r="H63" i="5" s="1"/>
  <c r="D63" i="5"/>
  <c r="B62" i="5"/>
  <c r="B97" i="5"/>
  <c r="D96" i="5"/>
  <c r="C96" i="5"/>
  <c r="H96" i="5" s="1"/>
  <c r="J96" i="5" l="1"/>
  <c r="J63" i="5"/>
  <c r="D62" i="5"/>
  <c r="C62" i="5"/>
  <c r="H62" i="5" s="1"/>
  <c r="B61" i="5"/>
  <c r="B98" i="5"/>
  <c r="D97" i="5"/>
  <c r="C97" i="5"/>
  <c r="H97" i="5" s="1"/>
  <c r="J62" i="5" l="1"/>
  <c r="J97" i="5"/>
  <c r="D61" i="5"/>
  <c r="C61" i="5"/>
  <c r="H61" i="5" s="1"/>
  <c r="B60" i="5"/>
  <c r="B99" i="5"/>
  <c r="D98" i="5"/>
  <c r="C98" i="5"/>
  <c r="H98" i="5" s="1"/>
  <c r="J98" i="5" l="1"/>
  <c r="J61" i="5"/>
  <c r="B59" i="5"/>
  <c r="C60" i="5"/>
  <c r="H60" i="5" s="1"/>
  <c r="D60" i="5"/>
  <c r="B100" i="5"/>
  <c r="D99" i="5"/>
  <c r="C99" i="5"/>
  <c r="H99" i="5" s="1"/>
  <c r="J99" i="5" l="1"/>
  <c r="J60" i="5"/>
  <c r="D59" i="5"/>
  <c r="C59" i="5"/>
  <c r="H59" i="5" s="1"/>
  <c r="B58" i="5"/>
  <c r="B101" i="5"/>
  <c r="D100" i="5"/>
  <c r="C100" i="5"/>
  <c r="H100" i="5" s="1"/>
  <c r="J100" i="5" l="1"/>
  <c r="J59" i="5"/>
  <c r="B57" i="5"/>
  <c r="D58" i="5"/>
  <c r="C58" i="5"/>
  <c r="H58" i="5" s="1"/>
  <c r="B102" i="5"/>
  <c r="C101" i="5"/>
  <c r="H101" i="5" s="1"/>
  <c r="D101" i="5"/>
  <c r="J101" i="5" l="1"/>
  <c r="J58" i="5"/>
  <c r="B56" i="5"/>
  <c r="D57" i="5"/>
  <c r="C57" i="5"/>
  <c r="H57" i="5" s="1"/>
  <c r="B103" i="5"/>
  <c r="C102" i="5"/>
  <c r="D102" i="5"/>
  <c r="K23" i="5" l="1"/>
  <c r="G27" i="5" s="1"/>
  <c r="H102" i="5"/>
  <c r="K24" i="5" s="1"/>
  <c r="K27" i="5" s="1"/>
  <c r="J102" i="5"/>
  <c r="J57" i="5"/>
  <c r="B55" i="5"/>
  <c r="C56" i="5"/>
  <c r="H56" i="5" s="1"/>
  <c r="D56" i="5"/>
  <c r="B104" i="5"/>
  <c r="C103" i="5"/>
  <c r="H103" i="5" s="1"/>
  <c r="D103" i="5"/>
  <c r="J103" i="5" l="1"/>
  <c r="J56" i="5"/>
  <c r="C55" i="5"/>
  <c r="H55" i="5" s="1"/>
  <c r="D55" i="5"/>
  <c r="B54" i="5"/>
  <c r="B105" i="5"/>
  <c r="D104" i="5"/>
  <c r="C104" i="5"/>
  <c r="H104" i="5" s="1"/>
  <c r="J55" i="5" l="1"/>
  <c r="J104" i="5"/>
  <c r="D54" i="5"/>
  <c r="C54" i="5"/>
  <c r="H54" i="5" s="1"/>
  <c r="B53" i="5"/>
  <c r="B106" i="5"/>
  <c r="D105" i="5"/>
  <c r="C105" i="5"/>
  <c r="H105" i="5" s="1"/>
  <c r="J105" i="5" l="1"/>
  <c r="G12" i="5"/>
  <c r="G13" i="5" s="1"/>
  <c r="J54" i="5"/>
  <c r="D53" i="5"/>
  <c r="C53" i="5"/>
  <c r="H53" i="5" s="1"/>
  <c r="B52" i="5"/>
  <c r="F100" i="5"/>
  <c r="F89" i="5"/>
  <c r="F104" i="5"/>
  <c r="F98" i="5"/>
  <c r="F96" i="5"/>
  <c r="F94" i="5"/>
  <c r="F93" i="5"/>
  <c r="F102" i="5"/>
  <c r="F91" i="5"/>
  <c r="F90" i="5"/>
  <c r="F105" i="5"/>
  <c r="F92" i="5"/>
  <c r="F101" i="5"/>
  <c r="G8" i="5"/>
  <c r="G14" i="5" s="1"/>
  <c r="F99" i="5"/>
  <c r="F95" i="5"/>
  <c r="F103" i="5"/>
  <c r="F97" i="5"/>
  <c r="E98" i="5"/>
  <c r="E90" i="5"/>
  <c r="E89" i="5"/>
  <c r="E104" i="5"/>
  <c r="E102" i="5"/>
  <c r="E105" i="5"/>
  <c r="G5" i="5"/>
  <c r="P2" i="1" s="1"/>
  <c r="E101" i="5"/>
  <c r="E96" i="5"/>
  <c r="E100" i="5"/>
  <c r="E103" i="5"/>
  <c r="E97" i="5"/>
  <c r="E91" i="5"/>
  <c r="E92" i="5"/>
  <c r="E94" i="5"/>
  <c r="E93" i="5"/>
  <c r="E99" i="5"/>
  <c r="E95" i="5"/>
  <c r="B107" i="5"/>
  <c r="D106" i="5"/>
  <c r="C106" i="5"/>
  <c r="H106" i="5" s="1"/>
  <c r="P13" i="1" l="1"/>
  <c r="P21" i="1"/>
  <c r="P29" i="1"/>
  <c r="P37" i="1"/>
  <c r="P45" i="1"/>
  <c r="P53" i="1"/>
  <c r="P61" i="1"/>
  <c r="P69" i="1"/>
  <c r="P77" i="1"/>
  <c r="P85" i="1"/>
  <c r="P93" i="1"/>
  <c r="P101" i="1"/>
  <c r="P109" i="1"/>
  <c r="P117" i="1"/>
  <c r="P125" i="1"/>
  <c r="P133" i="1"/>
  <c r="P141" i="1"/>
  <c r="P149" i="1"/>
  <c r="P157" i="1"/>
  <c r="P165" i="1"/>
  <c r="P173" i="1"/>
  <c r="P181" i="1"/>
  <c r="P189" i="1"/>
  <c r="P197" i="1"/>
  <c r="P205" i="1"/>
  <c r="P213" i="1"/>
  <c r="P221" i="1"/>
  <c r="P229" i="1"/>
  <c r="P237" i="1"/>
  <c r="P245" i="1"/>
  <c r="P253" i="1"/>
  <c r="P261" i="1"/>
  <c r="P269" i="1"/>
  <c r="P277" i="1"/>
  <c r="P285" i="1"/>
  <c r="P293" i="1"/>
  <c r="P301" i="1"/>
  <c r="P309" i="1"/>
  <c r="P317" i="1"/>
  <c r="P325" i="1"/>
  <c r="P333" i="1"/>
  <c r="P341" i="1"/>
  <c r="P349" i="1"/>
  <c r="P357" i="1"/>
  <c r="P365" i="1"/>
  <c r="P373" i="1"/>
  <c r="P381" i="1"/>
  <c r="P389" i="1"/>
  <c r="P397" i="1"/>
  <c r="P405" i="1"/>
  <c r="P413" i="1"/>
  <c r="P421" i="1"/>
  <c r="P429" i="1"/>
  <c r="P437" i="1"/>
  <c r="P445" i="1"/>
  <c r="P453" i="1"/>
  <c r="P461" i="1"/>
  <c r="P469" i="1"/>
  <c r="P477" i="1"/>
  <c r="P485" i="1"/>
  <c r="P493" i="1"/>
  <c r="P501" i="1"/>
  <c r="P509" i="1"/>
  <c r="P517" i="1"/>
  <c r="P525" i="1"/>
  <c r="P533" i="1"/>
  <c r="P541" i="1"/>
  <c r="P549" i="1"/>
  <c r="P557" i="1"/>
  <c r="P565" i="1"/>
  <c r="P573" i="1"/>
  <c r="P581" i="1"/>
  <c r="P589" i="1"/>
  <c r="P597" i="1"/>
  <c r="P605" i="1"/>
  <c r="P613" i="1"/>
  <c r="P621" i="1"/>
  <c r="P629" i="1"/>
  <c r="P637" i="1"/>
  <c r="P645" i="1"/>
  <c r="P653" i="1"/>
  <c r="P661" i="1"/>
  <c r="P669" i="1"/>
  <c r="P677" i="1"/>
  <c r="P685" i="1"/>
  <c r="P693" i="1"/>
  <c r="P701" i="1"/>
  <c r="P709" i="1"/>
  <c r="P717" i="1"/>
  <c r="P725" i="1"/>
  <c r="P733" i="1"/>
  <c r="P741" i="1"/>
  <c r="P749" i="1"/>
  <c r="P757" i="1"/>
  <c r="P765" i="1"/>
  <c r="P773" i="1"/>
  <c r="P781" i="1"/>
  <c r="P789" i="1"/>
  <c r="P797" i="1"/>
  <c r="P805" i="1"/>
  <c r="P813" i="1"/>
  <c r="P821" i="1"/>
  <c r="P829" i="1"/>
  <c r="P837" i="1"/>
  <c r="P845" i="1"/>
  <c r="P853" i="1"/>
  <c r="P861" i="1"/>
  <c r="P869" i="1"/>
  <c r="P877" i="1"/>
  <c r="P885" i="1"/>
  <c r="P893" i="1"/>
  <c r="P901" i="1"/>
  <c r="P909" i="1"/>
  <c r="P917" i="1"/>
  <c r="P925" i="1"/>
  <c r="P933" i="1"/>
  <c r="P941" i="1"/>
  <c r="P949" i="1"/>
  <c r="P957" i="1"/>
  <c r="P965" i="1"/>
  <c r="P973" i="1"/>
  <c r="P981" i="1"/>
  <c r="P989" i="1"/>
  <c r="P997" i="1"/>
  <c r="P1005" i="1"/>
  <c r="P1013" i="1"/>
  <c r="P1021" i="1"/>
  <c r="P1029" i="1"/>
  <c r="P1037" i="1"/>
  <c r="P1045" i="1"/>
  <c r="P1053" i="1"/>
  <c r="P1061" i="1"/>
  <c r="P1069" i="1"/>
  <c r="P1077" i="1"/>
  <c r="P1085" i="1"/>
  <c r="P1093" i="1"/>
  <c r="P1101" i="1"/>
  <c r="P1109" i="1"/>
  <c r="P1117" i="1"/>
  <c r="P1125" i="1"/>
  <c r="P1133" i="1"/>
  <c r="P1141" i="1"/>
  <c r="P1149" i="1"/>
  <c r="P1157" i="1"/>
  <c r="P1165" i="1"/>
  <c r="P1173" i="1"/>
  <c r="P1181" i="1"/>
  <c r="P1189" i="1"/>
  <c r="P1197" i="1"/>
  <c r="P1205" i="1"/>
  <c r="P1213" i="1"/>
  <c r="P1221" i="1"/>
  <c r="P1229" i="1"/>
  <c r="P1237" i="1"/>
  <c r="P1245" i="1"/>
  <c r="P1253" i="1"/>
  <c r="P1261" i="1"/>
  <c r="P1269" i="1"/>
  <c r="P1277" i="1"/>
  <c r="P1285" i="1"/>
  <c r="P1293" i="1"/>
  <c r="P1301" i="1"/>
  <c r="P1309" i="1"/>
  <c r="P1317" i="1"/>
  <c r="P1325" i="1"/>
  <c r="P1333" i="1"/>
  <c r="P1341" i="1"/>
  <c r="P1349" i="1"/>
  <c r="P1357" i="1"/>
  <c r="P1365" i="1"/>
  <c r="P1373" i="1"/>
  <c r="P1381" i="1"/>
  <c r="P1389" i="1"/>
  <c r="P1397" i="1"/>
  <c r="P1405" i="1"/>
  <c r="P1413" i="1"/>
  <c r="P1421" i="1"/>
  <c r="P1429" i="1"/>
  <c r="P1437" i="1"/>
  <c r="P1445" i="1"/>
  <c r="P1453" i="1"/>
  <c r="P1461" i="1"/>
  <c r="P1469" i="1"/>
  <c r="P1477" i="1"/>
  <c r="P1485" i="1"/>
  <c r="P1493" i="1"/>
  <c r="P1501" i="1"/>
  <c r="P1509" i="1"/>
  <c r="P1517" i="1"/>
  <c r="P1525" i="1"/>
  <c r="P1533" i="1"/>
  <c r="P1541" i="1"/>
  <c r="P1549" i="1"/>
  <c r="P1557" i="1"/>
  <c r="P1565" i="1"/>
  <c r="P1573" i="1"/>
  <c r="P1581" i="1"/>
  <c r="P1589" i="1"/>
  <c r="P1597" i="1"/>
  <c r="P1605" i="1"/>
  <c r="P1613" i="1"/>
  <c r="P1621" i="1"/>
  <c r="P1629" i="1"/>
  <c r="P1637" i="1"/>
  <c r="P1645" i="1"/>
  <c r="P1653" i="1"/>
  <c r="P1661" i="1"/>
  <c r="P1669" i="1"/>
  <c r="P1677" i="1"/>
  <c r="P1685" i="1"/>
  <c r="P1693" i="1"/>
  <c r="P1701" i="1"/>
  <c r="P1709" i="1"/>
  <c r="P1717" i="1"/>
  <c r="P1725" i="1"/>
  <c r="P1733" i="1"/>
  <c r="P1741" i="1"/>
  <c r="P1749" i="1"/>
  <c r="P1757" i="1"/>
  <c r="P1765" i="1"/>
  <c r="P1773" i="1"/>
  <c r="P1781" i="1"/>
  <c r="P1789" i="1"/>
  <c r="P1797" i="1"/>
  <c r="P1805" i="1"/>
  <c r="P12" i="1"/>
  <c r="P20" i="1"/>
  <c r="P28" i="1"/>
  <c r="P36" i="1"/>
  <c r="P44" i="1"/>
  <c r="P52" i="1"/>
  <c r="P60" i="1"/>
  <c r="P68" i="1"/>
  <c r="P76" i="1"/>
  <c r="P84" i="1"/>
  <c r="P92" i="1"/>
  <c r="P100" i="1"/>
  <c r="P108" i="1"/>
  <c r="P116" i="1"/>
  <c r="P124" i="1"/>
  <c r="P132" i="1"/>
  <c r="P140" i="1"/>
  <c r="P148" i="1"/>
  <c r="P156" i="1"/>
  <c r="P164" i="1"/>
  <c r="P172" i="1"/>
  <c r="P180" i="1"/>
  <c r="P188" i="1"/>
  <c r="P196" i="1"/>
  <c r="P204" i="1"/>
  <c r="P212" i="1"/>
  <c r="P220" i="1"/>
  <c r="P228" i="1"/>
  <c r="P236" i="1"/>
  <c r="P244" i="1"/>
  <c r="P252" i="1"/>
  <c r="P260" i="1"/>
  <c r="P268" i="1"/>
  <c r="P276" i="1"/>
  <c r="P284" i="1"/>
  <c r="P292" i="1"/>
  <c r="P300" i="1"/>
  <c r="P308" i="1"/>
  <c r="P316" i="1"/>
  <c r="P324" i="1"/>
  <c r="P332" i="1"/>
  <c r="P340" i="1"/>
  <c r="P348" i="1"/>
  <c r="P356" i="1"/>
  <c r="P364" i="1"/>
  <c r="P372" i="1"/>
  <c r="P380" i="1"/>
  <c r="P388" i="1"/>
  <c r="P396" i="1"/>
  <c r="P404" i="1"/>
  <c r="P412" i="1"/>
  <c r="P420" i="1"/>
  <c r="P428" i="1"/>
  <c r="P436" i="1"/>
  <c r="P444" i="1"/>
  <c r="P452" i="1"/>
  <c r="P460" i="1"/>
  <c r="P468" i="1"/>
  <c r="P476" i="1"/>
  <c r="P484" i="1"/>
  <c r="P492" i="1"/>
  <c r="P500" i="1"/>
  <c r="P508" i="1"/>
  <c r="P516" i="1"/>
  <c r="P524" i="1"/>
  <c r="P532" i="1"/>
  <c r="P540" i="1"/>
  <c r="P548" i="1"/>
  <c r="P556" i="1"/>
  <c r="P564" i="1"/>
  <c r="P572" i="1"/>
  <c r="P580" i="1"/>
  <c r="P588" i="1"/>
  <c r="P596" i="1"/>
  <c r="P604" i="1"/>
  <c r="P612" i="1"/>
  <c r="P620" i="1"/>
  <c r="P628" i="1"/>
  <c r="P636" i="1"/>
  <c r="P644" i="1"/>
  <c r="P652" i="1"/>
  <c r="P660" i="1"/>
  <c r="P668" i="1"/>
  <c r="P676" i="1"/>
  <c r="P684" i="1"/>
  <c r="P692" i="1"/>
  <c r="P700" i="1"/>
  <c r="P708" i="1"/>
  <c r="P716" i="1"/>
  <c r="P724" i="1"/>
  <c r="P732" i="1"/>
  <c r="P740" i="1"/>
  <c r="P748" i="1"/>
  <c r="P756" i="1"/>
  <c r="P764" i="1"/>
  <c r="P772" i="1"/>
  <c r="P780" i="1"/>
  <c r="P788" i="1"/>
  <c r="P796" i="1"/>
  <c r="P804" i="1"/>
  <c r="P812" i="1"/>
  <c r="P820" i="1"/>
  <c r="P828" i="1"/>
  <c r="P836" i="1"/>
  <c r="P844" i="1"/>
  <c r="P852" i="1"/>
  <c r="P860" i="1"/>
  <c r="P868" i="1"/>
  <c r="P876" i="1"/>
  <c r="P884" i="1"/>
  <c r="P892" i="1"/>
  <c r="P900" i="1"/>
  <c r="P908" i="1"/>
  <c r="P916" i="1"/>
  <c r="P924" i="1"/>
  <c r="P932" i="1"/>
  <c r="P940" i="1"/>
  <c r="P948" i="1"/>
  <c r="P956" i="1"/>
  <c r="P964" i="1"/>
  <c r="P972" i="1"/>
  <c r="P980" i="1"/>
  <c r="P988" i="1"/>
  <c r="P996" i="1"/>
  <c r="P1004" i="1"/>
  <c r="P1012" i="1"/>
  <c r="P1020" i="1"/>
  <c r="P1028" i="1"/>
  <c r="P1036" i="1"/>
  <c r="P1044" i="1"/>
  <c r="P1052" i="1"/>
  <c r="P1060" i="1"/>
  <c r="P1068" i="1"/>
  <c r="P1076" i="1"/>
  <c r="P1084" i="1"/>
  <c r="P1092" i="1"/>
  <c r="P1100" i="1"/>
  <c r="P1108" i="1"/>
  <c r="P1116" i="1"/>
  <c r="P1124" i="1"/>
  <c r="P1132" i="1"/>
  <c r="P1140" i="1"/>
  <c r="P1148" i="1"/>
  <c r="P1156" i="1"/>
  <c r="P1164" i="1"/>
  <c r="P1172" i="1"/>
  <c r="P1180" i="1"/>
  <c r="P1188" i="1"/>
  <c r="P1196" i="1"/>
  <c r="P1204" i="1"/>
  <c r="P1212" i="1"/>
  <c r="P1220" i="1"/>
  <c r="P1228" i="1"/>
  <c r="P1236" i="1"/>
  <c r="P1244" i="1"/>
  <c r="P1252" i="1"/>
  <c r="P1260" i="1"/>
  <c r="P1268" i="1"/>
  <c r="P1276" i="1"/>
  <c r="P1284" i="1"/>
  <c r="P1292" i="1"/>
  <c r="P1300" i="1"/>
  <c r="P1308" i="1"/>
  <c r="P1316" i="1"/>
  <c r="P1324" i="1"/>
  <c r="P1332" i="1"/>
  <c r="P1340" i="1"/>
  <c r="P1348" i="1"/>
  <c r="P1356" i="1"/>
  <c r="P1364" i="1"/>
  <c r="P1372" i="1"/>
  <c r="P1380" i="1"/>
  <c r="P1388" i="1"/>
  <c r="P1396" i="1"/>
  <c r="P1404" i="1"/>
  <c r="P1412" i="1"/>
  <c r="P1420" i="1"/>
  <c r="P1428" i="1"/>
  <c r="P1436" i="1"/>
  <c r="P1444" i="1"/>
  <c r="P1452" i="1"/>
  <c r="P1460" i="1"/>
  <c r="P1468" i="1"/>
  <c r="P1476" i="1"/>
  <c r="P1484" i="1"/>
  <c r="P1492" i="1"/>
  <c r="P1500" i="1"/>
  <c r="P1508" i="1"/>
  <c r="P1516" i="1"/>
  <c r="P1524" i="1"/>
  <c r="P1532" i="1"/>
  <c r="P1540" i="1"/>
  <c r="P1548" i="1"/>
  <c r="P1556" i="1"/>
  <c r="P1564" i="1"/>
  <c r="P1572" i="1"/>
  <c r="P1580" i="1"/>
  <c r="P1588" i="1"/>
  <c r="P1596" i="1"/>
  <c r="P1604" i="1"/>
  <c r="P1612" i="1"/>
  <c r="P1620" i="1"/>
  <c r="P1628" i="1"/>
  <c r="P1636" i="1"/>
  <c r="P1644" i="1"/>
  <c r="P1652" i="1"/>
  <c r="P1660" i="1"/>
  <c r="P1668" i="1"/>
  <c r="P1676" i="1"/>
  <c r="P1684" i="1"/>
  <c r="P1692" i="1"/>
  <c r="P1700" i="1"/>
  <c r="P1708" i="1"/>
  <c r="P1716" i="1"/>
  <c r="P1724" i="1"/>
  <c r="P1732" i="1"/>
  <c r="P1740" i="1"/>
  <c r="P1748" i="1"/>
  <c r="P1756" i="1"/>
  <c r="P1764" i="1"/>
  <c r="P1772" i="1"/>
  <c r="P1780" i="1"/>
  <c r="P1788" i="1"/>
  <c r="P1796" i="1"/>
  <c r="P1804" i="1"/>
  <c r="P11" i="1"/>
  <c r="P19" i="1"/>
  <c r="P27" i="1"/>
  <c r="P35" i="1"/>
  <c r="P43" i="1"/>
  <c r="P51" i="1"/>
  <c r="P59" i="1"/>
  <c r="P67" i="1"/>
  <c r="P75" i="1"/>
  <c r="P83" i="1"/>
  <c r="P91" i="1"/>
  <c r="P99" i="1"/>
  <c r="P107" i="1"/>
  <c r="P115" i="1"/>
  <c r="P123" i="1"/>
  <c r="P131" i="1"/>
  <c r="P139" i="1"/>
  <c r="P147" i="1"/>
  <c r="P155" i="1"/>
  <c r="P163" i="1"/>
  <c r="P171" i="1"/>
  <c r="P179" i="1"/>
  <c r="P187" i="1"/>
  <c r="P195" i="1"/>
  <c r="P203" i="1"/>
  <c r="P211" i="1"/>
  <c r="P219" i="1"/>
  <c r="P227" i="1"/>
  <c r="P235" i="1"/>
  <c r="P243" i="1"/>
  <c r="P251" i="1"/>
  <c r="P259" i="1"/>
  <c r="P267" i="1"/>
  <c r="P275" i="1"/>
  <c r="P283" i="1"/>
  <c r="P291" i="1"/>
  <c r="P299" i="1"/>
  <c r="P307" i="1"/>
  <c r="P315" i="1"/>
  <c r="P323" i="1"/>
  <c r="P331" i="1"/>
  <c r="P339" i="1"/>
  <c r="P347" i="1"/>
  <c r="P355" i="1"/>
  <c r="P363" i="1"/>
  <c r="P371" i="1"/>
  <c r="P379" i="1"/>
  <c r="P387" i="1"/>
  <c r="P395" i="1"/>
  <c r="P403" i="1"/>
  <c r="P411" i="1"/>
  <c r="P419" i="1"/>
  <c r="P427" i="1"/>
  <c r="P435" i="1"/>
  <c r="P443" i="1"/>
  <c r="P451" i="1"/>
  <c r="P459" i="1"/>
  <c r="P467" i="1"/>
  <c r="P475" i="1"/>
  <c r="P483" i="1"/>
  <c r="P491" i="1"/>
  <c r="P499" i="1"/>
  <c r="P507" i="1"/>
  <c r="P515" i="1"/>
  <c r="P523" i="1"/>
  <c r="P531" i="1"/>
  <c r="P539" i="1"/>
  <c r="P547" i="1"/>
  <c r="P555" i="1"/>
  <c r="P563" i="1"/>
  <c r="P571" i="1"/>
  <c r="P579" i="1"/>
  <c r="P587" i="1"/>
  <c r="P595" i="1"/>
  <c r="P603" i="1"/>
  <c r="P611" i="1"/>
  <c r="P619" i="1"/>
  <c r="P627" i="1"/>
  <c r="P635" i="1"/>
  <c r="P643" i="1"/>
  <c r="P651" i="1"/>
  <c r="P659" i="1"/>
  <c r="P667" i="1"/>
  <c r="P675" i="1"/>
  <c r="P683" i="1"/>
  <c r="P691" i="1"/>
  <c r="P699" i="1"/>
  <c r="P707" i="1"/>
  <c r="P715" i="1"/>
  <c r="P723" i="1"/>
  <c r="P731" i="1"/>
  <c r="P739" i="1"/>
  <c r="P747" i="1"/>
  <c r="P755" i="1"/>
  <c r="P763" i="1"/>
  <c r="P771" i="1"/>
  <c r="P779" i="1"/>
  <c r="P787" i="1"/>
  <c r="P795" i="1"/>
  <c r="P803" i="1"/>
  <c r="P811" i="1"/>
  <c r="P819" i="1"/>
  <c r="P827" i="1"/>
  <c r="P835" i="1"/>
  <c r="P843" i="1"/>
  <c r="P851" i="1"/>
  <c r="P859" i="1"/>
  <c r="P867" i="1"/>
  <c r="P875" i="1"/>
  <c r="P883" i="1"/>
  <c r="P891" i="1"/>
  <c r="P899" i="1"/>
  <c r="P907" i="1"/>
  <c r="P915" i="1"/>
  <c r="P923" i="1"/>
  <c r="P931" i="1"/>
  <c r="P939" i="1"/>
  <c r="P947" i="1"/>
  <c r="P955" i="1"/>
  <c r="P963" i="1"/>
  <c r="P971" i="1"/>
  <c r="P979" i="1"/>
  <c r="P987" i="1"/>
  <c r="P995" i="1"/>
  <c r="P1003" i="1"/>
  <c r="P1011" i="1"/>
  <c r="P1019" i="1"/>
  <c r="P1027" i="1"/>
  <c r="P1035" i="1"/>
  <c r="P1043" i="1"/>
  <c r="P1051" i="1"/>
  <c r="P1059" i="1"/>
  <c r="P1067" i="1"/>
  <c r="P1075" i="1"/>
  <c r="P1083" i="1"/>
  <c r="P1091" i="1"/>
  <c r="P1099" i="1"/>
  <c r="P1107" i="1"/>
  <c r="P1115" i="1"/>
  <c r="P1123" i="1"/>
  <c r="P1131" i="1"/>
  <c r="P1139" i="1"/>
  <c r="P1147" i="1"/>
  <c r="P1155" i="1"/>
  <c r="P1163" i="1"/>
  <c r="P1171" i="1"/>
  <c r="P1179" i="1"/>
  <c r="P1187" i="1"/>
  <c r="P1195" i="1"/>
  <c r="P1203" i="1"/>
  <c r="P1211" i="1"/>
  <c r="P1219" i="1"/>
  <c r="P1227" i="1"/>
  <c r="P1235" i="1"/>
  <c r="P1243" i="1"/>
  <c r="P1251" i="1"/>
  <c r="P1259" i="1"/>
  <c r="P1267" i="1"/>
  <c r="P1275" i="1"/>
  <c r="P1283" i="1"/>
  <c r="P1291" i="1"/>
  <c r="P1299" i="1"/>
  <c r="P1307" i="1"/>
  <c r="P1315" i="1"/>
  <c r="P1323" i="1"/>
  <c r="P1331" i="1"/>
  <c r="P1339" i="1"/>
  <c r="P1347" i="1"/>
  <c r="P1355" i="1"/>
  <c r="P1363" i="1"/>
  <c r="P1371" i="1"/>
  <c r="P1379" i="1"/>
  <c r="P1387" i="1"/>
  <c r="P1395" i="1"/>
  <c r="P1403" i="1"/>
  <c r="P1411" i="1"/>
  <c r="P1419" i="1"/>
  <c r="P1427" i="1"/>
  <c r="P1435" i="1"/>
  <c r="P1443" i="1"/>
  <c r="P1451" i="1"/>
  <c r="P1459" i="1"/>
  <c r="P1467" i="1"/>
  <c r="P1475" i="1"/>
  <c r="P1483" i="1"/>
  <c r="P1491" i="1"/>
  <c r="P1499" i="1"/>
  <c r="P1507" i="1"/>
  <c r="P1515" i="1"/>
  <c r="P1523" i="1"/>
  <c r="P1531" i="1"/>
  <c r="P1539" i="1"/>
  <c r="P1547" i="1"/>
  <c r="P1555" i="1"/>
  <c r="P1563" i="1"/>
  <c r="P1571" i="1"/>
  <c r="P1579" i="1"/>
  <c r="P1587" i="1"/>
  <c r="P1595" i="1"/>
  <c r="P1603" i="1"/>
  <c r="P1611" i="1"/>
  <c r="P1619" i="1"/>
  <c r="P1627" i="1"/>
  <c r="P1635" i="1"/>
  <c r="P1643" i="1"/>
  <c r="P1651" i="1"/>
  <c r="P1659" i="1"/>
  <c r="P1667" i="1"/>
  <c r="P1675" i="1"/>
  <c r="P1683" i="1"/>
  <c r="P1691" i="1"/>
  <c r="P1699" i="1"/>
  <c r="P1707" i="1"/>
  <c r="P1715" i="1"/>
  <c r="P1723" i="1"/>
  <c r="P1731" i="1"/>
  <c r="P1739" i="1"/>
  <c r="P1747" i="1"/>
  <c r="P1755" i="1"/>
  <c r="P1763" i="1"/>
  <c r="P1771" i="1"/>
  <c r="P1779" i="1"/>
  <c r="P1787" i="1"/>
  <c r="P1795" i="1"/>
  <c r="P1803" i="1"/>
  <c r="P10" i="1"/>
  <c r="P18" i="1"/>
  <c r="P26" i="1"/>
  <c r="P34" i="1"/>
  <c r="P42" i="1"/>
  <c r="P50" i="1"/>
  <c r="P58" i="1"/>
  <c r="P66" i="1"/>
  <c r="P74" i="1"/>
  <c r="P82" i="1"/>
  <c r="P90" i="1"/>
  <c r="P98" i="1"/>
  <c r="P106" i="1"/>
  <c r="P114" i="1"/>
  <c r="P122" i="1"/>
  <c r="P130" i="1"/>
  <c r="P138" i="1"/>
  <c r="P146" i="1"/>
  <c r="P154" i="1"/>
  <c r="P162" i="1"/>
  <c r="P170" i="1"/>
  <c r="P178" i="1"/>
  <c r="P186" i="1"/>
  <c r="P194" i="1"/>
  <c r="P202" i="1"/>
  <c r="P210" i="1"/>
  <c r="P218" i="1"/>
  <c r="P226" i="1"/>
  <c r="P234" i="1"/>
  <c r="P242" i="1"/>
  <c r="P250" i="1"/>
  <c r="P258" i="1"/>
  <c r="P266" i="1"/>
  <c r="P274" i="1"/>
  <c r="P282" i="1"/>
  <c r="P290" i="1"/>
  <c r="P298" i="1"/>
  <c r="P306" i="1"/>
  <c r="P314" i="1"/>
  <c r="P322" i="1"/>
  <c r="P330" i="1"/>
  <c r="P338" i="1"/>
  <c r="P346" i="1"/>
  <c r="P354" i="1"/>
  <c r="P362" i="1"/>
  <c r="P370" i="1"/>
  <c r="P378" i="1"/>
  <c r="P386" i="1"/>
  <c r="P394" i="1"/>
  <c r="P402" i="1"/>
  <c r="P410" i="1"/>
  <c r="P418" i="1"/>
  <c r="P426" i="1"/>
  <c r="P434" i="1"/>
  <c r="P442" i="1"/>
  <c r="P450" i="1"/>
  <c r="P458" i="1"/>
  <c r="P466" i="1"/>
  <c r="P474" i="1"/>
  <c r="P482" i="1"/>
  <c r="P490" i="1"/>
  <c r="P498" i="1"/>
  <c r="P506" i="1"/>
  <c r="P514" i="1"/>
  <c r="P522" i="1"/>
  <c r="P530" i="1"/>
  <c r="P538" i="1"/>
  <c r="P546" i="1"/>
  <c r="P554" i="1"/>
  <c r="P562" i="1"/>
  <c r="P570" i="1"/>
  <c r="P578" i="1"/>
  <c r="P586" i="1"/>
  <c r="P594" i="1"/>
  <c r="P602" i="1"/>
  <c r="P610" i="1"/>
  <c r="P618" i="1"/>
  <c r="P626" i="1"/>
  <c r="P634" i="1"/>
  <c r="P642" i="1"/>
  <c r="P650" i="1"/>
  <c r="P658" i="1"/>
  <c r="P666" i="1"/>
  <c r="P674" i="1"/>
  <c r="P682" i="1"/>
  <c r="P690" i="1"/>
  <c r="P698" i="1"/>
  <c r="P706" i="1"/>
  <c r="P714" i="1"/>
  <c r="P722" i="1"/>
  <c r="P730" i="1"/>
  <c r="P738" i="1"/>
  <c r="P746" i="1"/>
  <c r="P754" i="1"/>
  <c r="P762" i="1"/>
  <c r="P770" i="1"/>
  <c r="P778" i="1"/>
  <c r="P786" i="1"/>
  <c r="P794" i="1"/>
  <c r="P802" i="1"/>
  <c r="P810" i="1"/>
  <c r="P818" i="1"/>
  <c r="P826" i="1"/>
  <c r="P834" i="1"/>
  <c r="P842" i="1"/>
  <c r="P850" i="1"/>
  <c r="P858" i="1"/>
  <c r="P866" i="1"/>
  <c r="P874" i="1"/>
  <c r="P882" i="1"/>
  <c r="P890" i="1"/>
  <c r="P898" i="1"/>
  <c r="P906" i="1"/>
  <c r="P914" i="1"/>
  <c r="P922" i="1"/>
  <c r="P930" i="1"/>
  <c r="P938" i="1"/>
  <c r="P946" i="1"/>
  <c r="P954" i="1"/>
  <c r="P962" i="1"/>
  <c r="P970" i="1"/>
  <c r="P978" i="1"/>
  <c r="P986" i="1"/>
  <c r="P994" i="1"/>
  <c r="P1002" i="1"/>
  <c r="P1010" i="1"/>
  <c r="P1018" i="1"/>
  <c r="P1026" i="1"/>
  <c r="P1034" i="1"/>
  <c r="P1042" i="1"/>
  <c r="P1050" i="1"/>
  <c r="P1058" i="1"/>
  <c r="P1066" i="1"/>
  <c r="P1074" i="1"/>
  <c r="P1082" i="1"/>
  <c r="P1090" i="1"/>
  <c r="P1098" i="1"/>
  <c r="P1106" i="1"/>
  <c r="P1114" i="1"/>
  <c r="P1122" i="1"/>
  <c r="P1130" i="1"/>
  <c r="P1138" i="1"/>
  <c r="P1146" i="1"/>
  <c r="P1154" i="1"/>
  <c r="P1162" i="1"/>
  <c r="P1170" i="1"/>
  <c r="P1178" i="1"/>
  <c r="P1186" i="1"/>
  <c r="P1194" i="1"/>
  <c r="P1202" i="1"/>
  <c r="P1210" i="1"/>
  <c r="P1218" i="1"/>
  <c r="P1226" i="1"/>
  <c r="P1234" i="1"/>
  <c r="P1242" i="1"/>
  <c r="P1250" i="1"/>
  <c r="P1258" i="1"/>
  <c r="P1266" i="1"/>
  <c r="P1274" i="1"/>
  <c r="P1282" i="1"/>
  <c r="P1290" i="1"/>
  <c r="P1298" i="1"/>
  <c r="P1306" i="1"/>
  <c r="P1314" i="1"/>
  <c r="P1322" i="1"/>
  <c r="P1330" i="1"/>
  <c r="P1338" i="1"/>
  <c r="P1346" i="1"/>
  <c r="P1354" i="1"/>
  <c r="P1362" i="1"/>
  <c r="P1370" i="1"/>
  <c r="P1378" i="1"/>
  <c r="P1386" i="1"/>
  <c r="P1394" i="1"/>
  <c r="P1402" i="1"/>
  <c r="P1410" i="1"/>
  <c r="P1418" i="1"/>
  <c r="P1426" i="1"/>
  <c r="P1434" i="1"/>
  <c r="P1442" i="1"/>
  <c r="P1450" i="1"/>
  <c r="P1458" i="1"/>
  <c r="P1466" i="1"/>
  <c r="P1474" i="1"/>
  <c r="P1482" i="1"/>
  <c r="P1490" i="1"/>
  <c r="P1498" i="1"/>
  <c r="P1506" i="1"/>
  <c r="P1514" i="1"/>
  <c r="P1522" i="1"/>
  <c r="P1530" i="1"/>
  <c r="P1538" i="1"/>
  <c r="P1546" i="1"/>
  <c r="P1554" i="1"/>
  <c r="P1562" i="1"/>
  <c r="P1570" i="1"/>
  <c r="P1578" i="1"/>
  <c r="P1586" i="1"/>
  <c r="P1594" i="1"/>
  <c r="P1602" i="1"/>
  <c r="P1610" i="1"/>
  <c r="P1618" i="1"/>
  <c r="P1626" i="1"/>
  <c r="P1634" i="1"/>
  <c r="P1642" i="1"/>
  <c r="P1650" i="1"/>
  <c r="P1658" i="1"/>
  <c r="P1666" i="1"/>
  <c r="P1674" i="1"/>
  <c r="P1682" i="1"/>
  <c r="P1690" i="1"/>
  <c r="P1698" i="1"/>
  <c r="P1706" i="1"/>
  <c r="P1714" i="1"/>
  <c r="P1722" i="1"/>
  <c r="P1730" i="1"/>
  <c r="P1738" i="1"/>
  <c r="P1746" i="1"/>
  <c r="P1754" i="1"/>
  <c r="P1762" i="1"/>
  <c r="P1770" i="1"/>
  <c r="P1778" i="1"/>
  <c r="P1786" i="1"/>
  <c r="P1794" i="1"/>
  <c r="P1802" i="1"/>
  <c r="P9" i="1"/>
  <c r="P17" i="1"/>
  <c r="P25" i="1"/>
  <c r="P33" i="1"/>
  <c r="P41" i="1"/>
  <c r="P49" i="1"/>
  <c r="P57" i="1"/>
  <c r="P65" i="1"/>
  <c r="P73" i="1"/>
  <c r="P81" i="1"/>
  <c r="P89" i="1"/>
  <c r="P97" i="1"/>
  <c r="P105" i="1"/>
  <c r="P113" i="1"/>
  <c r="P121" i="1"/>
  <c r="P129" i="1"/>
  <c r="P137" i="1"/>
  <c r="P145" i="1"/>
  <c r="P153" i="1"/>
  <c r="P161" i="1"/>
  <c r="P169" i="1"/>
  <c r="P177" i="1"/>
  <c r="P185" i="1"/>
  <c r="P193" i="1"/>
  <c r="P201" i="1"/>
  <c r="P209" i="1"/>
  <c r="P217" i="1"/>
  <c r="P225" i="1"/>
  <c r="P233" i="1"/>
  <c r="P241" i="1"/>
  <c r="P249" i="1"/>
  <c r="P257" i="1"/>
  <c r="P265" i="1"/>
  <c r="P273" i="1"/>
  <c r="P281" i="1"/>
  <c r="P289" i="1"/>
  <c r="P297" i="1"/>
  <c r="P305" i="1"/>
  <c r="P313" i="1"/>
  <c r="P321" i="1"/>
  <c r="P329" i="1"/>
  <c r="P337" i="1"/>
  <c r="P345" i="1"/>
  <c r="P353" i="1"/>
  <c r="P361" i="1"/>
  <c r="P369" i="1"/>
  <c r="P377" i="1"/>
  <c r="P385" i="1"/>
  <c r="P393" i="1"/>
  <c r="P401" i="1"/>
  <c r="P409" i="1"/>
  <c r="P417" i="1"/>
  <c r="P425" i="1"/>
  <c r="P433" i="1"/>
  <c r="P441" i="1"/>
  <c r="P449" i="1"/>
  <c r="P457" i="1"/>
  <c r="P465" i="1"/>
  <c r="P473" i="1"/>
  <c r="P481" i="1"/>
  <c r="P489" i="1"/>
  <c r="P497" i="1"/>
  <c r="P505" i="1"/>
  <c r="P513" i="1"/>
  <c r="P521" i="1"/>
  <c r="P529" i="1"/>
  <c r="P537" i="1"/>
  <c r="P545" i="1"/>
  <c r="P553" i="1"/>
  <c r="P561" i="1"/>
  <c r="P569" i="1"/>
  <c r="P577" i="1"/>
  <c r="P585" i="1"/>
  <c r="P593" i="1"/>
  <c r="P601" i="1"/>
  <c r="P609" i="1"/>
  <c r="P617" i="1"/>
  <c r="P625" i="1"/>
  <c r="P633" i="1"/>
  <c r="P641" i="1"/>
  <c r="P649" i="1"/>
  <c r="P657" i="1"/>
  <c r="P665" i="1"/>
  <c r="P673" i="1"/>
  <c r="P681" i="1"/>
  <c r="P689" i="1"/>
  <c r="P697" i="1"/>
  <c r="P705" i="1"/>
  <c r="P713" i="1"/>
  <c r="P721" i="1"/>
  <c r="P729" i="1"/>
  <c r="P737" i="1"/>
  <c r="P745" i="1"/>
  <c r="P753" i="1"/>
  <c r="P761" i="1"/>
  <c r="P769" i="1"/>
  <c r="P777" i="1"/>
  <c r="P785" i="1"/>
  <c r="P793" i="1"/>
  <c r="P801" i="1"/>
  <c r="P809" i="1"/>
  <c r="P817" i="1"/>
  <c r="P825" i="1"/>
  <c r="P833" i="1"/>
  <c r="P841" i="1"/>
  <c r="P849" i="1"/>
  <c r="P857" i="1"/>
  <c r="P865" i="1"/>
  <c r="P873" i="1"/>
  <c r="P881" i="1"/>
  <c r="P889" i="1"/>
  <c r="P897" i="1"/>
  <c r="P905" i="1"/>
  <c r="P913" i="1"/>
  <c r="P921" i="1"/>
  <c r="P929" i="1"/>
  <c r="P937" i="1"/>
  <c r="P945" i="1"/>
  <c r="P953" i="1"/>
  <c r="P961" i="1"/>
  <c r="P969" i="1"/>
  <c r="P977" i="1"/>
  <c r="P985" i="1"/>
  <c r="P993" i="1"/>
  <c r="P1001" i="1"/>
  <c r="P1009" i="1"/>
  <c r="P1017" i="1"/>
  <c r="P1025" i="1"/>
  <c r="P1033" i="1"/>
  <c r="P1041" i="1"/>
  <c r="P1049" i="1"/>
  <c r="P1057" i="1"/>
  <c r="P1065" i="1"/>
  <c r="P1073" i="1"/>
  <c r="P1081" i="1"/>
  <c r="P1089" i="1"/>
  <c r="P1097" i="1"/>
  <c r="P1105" i="1"/>
  <c r="P1113" i="1"/>
  <c r="P1121" i="1"/>
  <c r="P1129" i="1"/>
  <c r="P1137" i="1"/>
  <c r="P1145" i="1"/>
  <c r="P1153" i="1"/>
  <c r="P1161" i="1"/>
  <c r="P1169" i="1"/>
  <c r="P1177" i="1"/>
  <c r="P1185" i="1"/>
  <c r="P1193" i="1"/>
  <c r="P1201" i="1"/>
  <c r="P1209" i="1"/>
  <c r="P1217" i="1"/>
  <c r="P1225" i="1"/>
  <c r="P1233" i="1"/>
  <c r="P1241" i="1"/>
  <c r="P1249" i="1"/>
  <c r="P1257" i="1"/>
  <c r="P1265" i="1"/>
  <c r="P1273" i="1"/>
  <c r="P1281" i="1"/>
  <c r="P1289" i="1"/>
  <c r="P1297" i="1"/>
  <c r="P1305" i="1"/>
  <c r="P1313" i="1"/>
  <c r="P1321" i="1"/>
  <c r="P1329" i="1"/>
  <c r="P1337" i="1"/>
  <c r="P1345" i="1"/>
  <c r="P1353" i="1"/>
  <c r="P1361" i="1"/>
  <c r="P1369" i="1"/>
  <c r="P1377" i="1"/>
  <c r="P1385" i="1"/>
  <c r="P1393" i="1"/>
  <c r="P1401" i="1"/>
  <c r="P1409" i="1"/>
  <c r="P1417" i="1"/>
  <c r="P1425" i="1"/>
  <c r="P1433" i="1"/>
  <c r="P1441" i="1"/>
  <c r="P1449" i="1"/>
  <c r="P1457" i="1"/>
  <c r="P1465" i="1"/>
  <c r="P1473" i="1"/>
  <c r="P1481" i="1"/>
  <c r="P1489" i="1"/>
  <c r="P1497" i="1"/>
  <c r="P1505" i="1"/>
  <c r="P1513" i="1"/>
  <c r="P1521" i="1"/>
  <c r="P1529" i="1"/>
  <c r="P1537" i="1"/>
  <c r="P1545" i="1"/>
  <c r="P1553" i="1"/>
  <c r="P1561" i="1"/>
  <c r="P1569" i="1"/>
  <c r="P1577" i="1"/>
  <c r="P1585" i="1"/>
  <c r="P1593" i="1"/>
  <c r="P1601" i="1"/>
  <c r="P1609" i="1"/>
  <c r="P1617" i="1"/>
  <c r="P1625" i="1"/>
  <c r="P1633" i="1"/>
  <c r="P1641" i="1"/>
  <c r="P1649" i="1"/>
  <c r="P1657" i="1"/>
  <c r="P1665" i="1"/>
  <c r="P1673" i="1"/>
  <c r="P1681" i="1"/>
  <c r="P1689" i="1"/>
  <c r="P1697" i="1"/>
  <c r="P1705" i="1"/>
  <c r="P1713" i="1"/>
  <c r="P1721" i="1"/>
  <c r="P1729" i="1"/>
  <c r="P1737" i="1"/>
  <c r="P1745" i="1"/>
  <c r="P1753" i="1"/>
  <c r="P1761" i="1"/>
  <c r="P1769" i="1"/>
  <c r="P1777" i="1"/>
  <c r="P1785" i="1"/>
  <c r="P1793" i="1"/>
  <c r="P1801" i="1"/>
  <c r="P8" i="1"/>
  <c r="P16" i="1"/>
  <c r="P24" i="1"/>
  <c r="P32" i="1"/>
  <c r="P40" i="1"/>
  <c r="P48" i="1"/>
  <c r="P56" i="1"/>
  <c r="P64" i="1"/>
  <c r="P72" i="1"/>
  <c r="P80" i="1"/>
  <c r="P88" i="1"/>
  <c r="P96" i="1"/>
  <c r="P104" i="1"/>
  <c r="P112" i="1"/>
  <c r="P120" i="1"/>
  <c r="P128" i="1"/>
  <c r="P136" i="1"/>
  <c r="P144" i="1"/>
  <c r="P152" i="1"/>
  <c r="P160" i="1"/>
  <c r="P168" i="1"/>
  <c r="P176" i="1"/>
  <c r="P184" i="1"/>
  <c r="P192" i="1"/>
  <c r="P200" i="1"/>
  <c r="P208" i="1"/>
  <c r="P216" i="1"/>
  <c r="P224" i="1"/>
  <c r="P232" i="1"/>
  <c r="P240" i="1"/>
  <c r="P248" i="1"/>
  <c r="P256" i="1"/>
  <c r="P264" i="1"/>
  <c r="P272" i="1"/>
  <c r="P280" i="1"/>
  <c r="P288" i="1"/>
  <c r="P296" i="1"/>
  <c r="P304" i="1"/>
  <c r="P312" i="1"/>
  <c r="P320" i="1"/>
  <c r="P328" i="1"/>
  <c r="P336" i="1"/>
  <c r="P344" i="1"/>
  <c r="P352" i="1"/>
  <c r="P360" i="1"/>
  <c r="P368" i="1"/>
  <c r="P376" i="1"/>
  <c r="P384" i="1"/>
  <c r="P392" i="1"/>
  <c r="P400" i="1"/>
  <c r="P408" i="1"/>
  <c r="P416" i="1"/>
  <c r="P424" i="1"/>
  <c r="P432" i="1"/>
  <c r="P440" i="1"/>
  <c r="P448" i="1"/>
  <c r="P456" i="1"/>
  <c r="P464" i="1"/>
  <c r="P472" i="1"/>
  <c r="P480" i="1"/>
  <c r="P488" i="1"/>
  <c r="P496" i="1"/>
  <c r="P504" i="1"/>
  <c r="P512" i="1"/>
  <c r="P520" i="1"/>
  <c r="P528" i="1"/>
  <c r="P536" i="1"/>
  <c r="P544" i="1"/>
  <c r="P552" i="1"/>
  <c r="P560" i="1"/>
  <c r="P568" i="1"/>
  <c r="P576" i="1"/>
  <c r="P584" i="1"/>
  <c r="P592" i="1"/>
  <c r="P600" i="1"/>
  <c r="P608" i="1"/>
  <c r="P616" i="1"/>
  <c r="P624" i="1"/>
  <c r="P632" i="1"/>
  <c r="P640" i="1"/>
  <c r="P648" i="1"/>
  <c r="P656" i="1"/>
  <c r="P664" i="1"/>
  <c r="P672" i="1"/>
  <c r="P680" i="1"/>
  <c r="P688" i="1"/>
  <c r="P696" i="1"/>
  <c r="P704" i="1"/>
  <c r="P712" i="1"/>
  <c r="P720" i="1"/>
  <c r="P728" i="1"/>
  <c r="P736" i="1"/>
  <c r="P744" i="1"/>
  <c r="P752" i="1"/>
  <c r="P760" i="1"/>
  <c r="P768" i="1"/>
  <c r="P776" i="1"/>
  <c r="P784" i="1"/>
  <c r="P792" i="1"/>
  <c r="P800" i="1"/>
  <c r="P808" i="1"/>
  <c r="P816" i="1"/>
  <c r="P824" i="1"/>
  <c r="P832" i="1"/>
  <c r="P840" i="1"/>
  <c r="P848" i="1"/>
  <c r="P856" i="1"/>
  <c r="P864" i="1"/>
  <c r="P872" i="1"/>
  <c r="P880" i="1"/>
  <c r="P888" i="1"/>
  <c r="P896" i="1"/>
  <c r="P904" i="1"/>
  <c r="P912" i="1"/>
  <c r="P920" i="1"/>
  <c r="P928" i="1"/>
  <c r="P936" i="1"/>
  <c r="P944" i="1"/>
  <c r="P952" i="1"/>
  <c r="P960" i="1"/>
  <c r="P968" i="1"/>
  <c r="P976" i="1"/>
  <c r="P984" i="1"/>
  <c r="P992" i="1"/>
  <c r="P1000" i="1"/>
  <c r="P1008" i="1"/>
  <c r="P1016" i="1"/>
  <c r="P1024" i="1"/>
  <c r="P1032" i="1"/>
  <c r="P1040" i="1"/>
  <c r="P1048" i="1"/>
  <c r="P1056" i="1"/>
  <c r="P1064" i="1"/>
  <c r="P1072" i="1"/>
  <c r="P1080" i="1"/>
  <c r="P1088" i="1"/>
  <c r="P1096" i="1"/>
  <c r="P1104" i="1"/>
  <c r="P1112" i="1"/>
  <c r="P1120" i="1"/>
  <c r="P1128" i="1"/>
  <c r="P1136" i="1"/>
  <c r="P1144" i="1"/>
  <c r="P1152" i="1"/>
  <c r="P1160" i="1"/>
  <c r="P1168" i="1"/>
  <c r="P1176" i="1"/>
  <c r="P1184" i="1"/>
  <c r="P1192" i="1"/>
  <c r="P1200" i="1"/>
  <c r="P1208" i="1"/>
  <c r="P1216" i="1"/>
  <c r="P1224" i="1"/>
  <c r="P1232" i="1"/>
  <c r="P1240" i="1"/>
  <c r="P1248" i="1"/>
  <c r="P1256" i="1"/>
  <c r="P1264" i="1"/>
  <c r="P1272" i="1"/>
  <c r="P1280" i="1"/>
  <c r="P1288" i="1"/>
  <c r="P1296" i="1"/>
  <c r="P1304" i="1"/>
  <c r="P1312" i="1"/>
  <c r="P1320" i="1"/>
  <c r="P1328" i="1"/>
  <c r="P1336" i="1"/>
  <c r="P1344" i="1"/>
  <c r="P1352" i="1"/>
  <c r="P1360" i="1"/>
  <c r="P1368" i="1"/>
  <c r="P1376" i="1"/>
  <c r="P1384" i="1"/>
  <c r="P1392" i="1"/>
  <c r="P1400" i="1"/>
  <c r="P1408" i="1"/>
  <c r="P1416" i="1"/>
  <c r="P1424" i="1"/>
  <c r="P1432" i="1"/>
  <c r="P1440" i="1"/>
  <c r="P1448" i="1"/>
  <c r="P1456" i="1"/>
  <c r="P1464" i="1"/>
  <c r="P1472" i="1"/>
  <c r="P1480" i="1"/>
  <c r="P1488" i="1"/>
  <c r="P1496" i="1"/>
  <c r="P1504" i="1"/>
  <c r="P1512" i="1"/>
  <c r="P1520" i="1"/>
  <c r="P1528" i="1"/>
  <c r="P1536" i="1"/>
  <c r="P1544" i="1"/>
  <c r="P1552" i="1"/>
  <c r="P1560" i="1"/>
  <c r="P1568" i="1"/>
  <c r="P1576" i="1"/>
  <c r="P1584" i="1"/>
  <c r="P1592" i="1"/>
  <c r="P1600" i="1"/>
  <c r="P1608" i="1"/>
  <c r="P1616" i="1"/>
  <c r="P1624" i="1"/>
  <c r="P1632" i="1"/>
  <c r="P1640" i="1"/>
  <c r="P1648" i="1"/>
  <c r="P1656" i="1"/>
  <c r="P1664" i="1"/>
  <c r="P1672" i="1"/>
  <c r="P1680" i="1"/>
  <c r="P1688" i="1"/>
  <c r="P1696" i="1"/>
  <c r="P1704" i="1"/>
  <c r="P1712" i="1"/>
  <c r="P1720" i="1"/>
  <c r="P1728" i="1"/>
  <c r="P1736" i="1"/>
  <c r="P1744" i="1"/>
  <c r="P1752" i="1"/>
  <c r="P1760" i="1"/>
  <c r="P1768" i="1"/>
  <c r="P1776" i="1"/>
  <c r="P1784" i="1"/>
  <c r="P1792" i="1"/>
  <c r="P1800" i="1"/>
  <c r="P15" i="1"/>
  <c r="P23" i="1"/>
  <c r="P31" i="1"/>
  <c r="P39" i="1"/>
  <c r="P47" i="1"/>
  <c r="P55" i="1"/>
  <c r="P63" i="1"/>
  <c r="P71" i="1"/>
  <c r="P79" i="1"/>
  <c r="P87" i="1"/>
  <c r="P95" i="1"/>
  <c r="P103" i="1"/>
  <c r="P111" i="1"/>
  <c r="P119" i="1"/>
  <c r="P127" i="1"/>
  <c r="P135" i="1"/>
  <c r="P143" i="1"/>
  <c r="P151" i="1"/>
  <c r="P159" i="1"/>
  <c r="P167" i="1"/>
  <c r="P175" i="1"/>
  <c r="P183" i="1"/>
  <c r="P191" i="1"/>
  <c r="P199" i="1"/>
  <c r="P207" i="1"/>
  <c r="P215" i="1"/>
  <c r="P223" i="1"/>
  <c r="P231" i="1"/>
  <c r="P239" i="1"/>
  <c r="P247" i="1"/>
  <c r="P255" i="1"/>
  <c r="P263" i="1"/>
  <c r="P271" i="1"/>
  <c r="P279" i="1"/>
  <c r="P287" i="1"/>
  <c r="P295" i="1"/>
  <c r="P303" i="1"/>
  <c r="P311" i="1"/>
  <c r="P319" i="1"/>
  <c r="P327" i="1"/>
  <c r="P335" i="1"/>
  <c r="P343" i="1"/>
  <c r="P351" i="1"/>
  <c r="P359" i="1"/>
  <c r="P367" i="1"/>
  <c r="P375" i="1"/>
  <c r="P383" i="1"/>
  <c r="P391" i="1"/>
  <c r="P399" i="1"/>
  <c r="P407" i="1"/>
  <c r="P415" i="1"/>
  <c r="P423" i="1"/>
  <c r="P431" i="1"/>
  <c r="P439" i="1"/>
  <c r="P447" i="1"/>
  <c r="P455" i="1"/>
  <c r="P463" i="1"/>
  <c r="P471" i="1"/>
  <c r="P479" i="1"/>
  <c r="P487" i="1"/>
  <c r="P495" i="1"/>
  <c r="P503" i="1"/>
  <c r="P511" i="1"/>
  <c r="P519" i="1"/>
  <c r="P527" i="1"/>
  <c r="P535" i="1"/>
  <c r="P543" i="1"/>
  <c r="P551" i="1"/>
  <c r="P559" i="1"/>
  <c r="P567" i="1"/>
  <c r="P575" i="1"/>
  <c r="P583" i="1"/>
  <c r="P591" i="1"/>
  <c r="P599" i="1"/>
  <c r="P607" i="1"/>
  <c r="P615" i="1"/>
  <c r="P623" i="1"/>
  <c r="P631" i="1"/>
  <c r="P639" i="1"/>
  <c r="P647" i="1"/>
  <c r="P655" i="1"/>
  <c r="P663" i="1"/>
  <c r="P671" i="1"/>
  <c r="P679" i="1"/>
  <c r="P687" i="1"/>
  <c r="P695" i="1"/>
  <c r="P703" i="1"/>
  <c r="P711" i="1"/>
  <c r="P719" i="1"/>
  <c r="P727" i="1"/>
  <c r="P735" i="1"/>
  <c r="P743" i="1"/>
  <c r="P751" i="1"/>
  <c r="P759" i="1"/>
  <c r="P767" i="1"/>
  <c r="P775" i="1"/>
  <c r="P783" i="1"/>
  <c r="P791" i="1"/>
  <c r="P799" i="1"/>
  <c r="P807" i="1"/>
  <c r="P815" i="1"/>
  <c r="P823" i="1"/>
  <c r="P831" i="1"/>
  <c r="P839" i="1"/>
  <c r="P847" i="1"/>
  <c r="P855" i="1"/>
  <c r="P863" i="1"/>
  <c r="P871" i="1"/>
  <c r="P879" i="1"/>
  <c r="P887" i="1"/>
  <c r="P895" i="1"/>
  <c r="P903" i="1"/>
  <c r="P911" i="1"/>
  <c r="P919" i="1"/>
  <c r="P927" i="1"/>
  <c r="P935" i="1"/>
  <c r="P943" i="1"/>
  <c r="P951" i="1"/>
  <c r="P959" i="1"/>
  <c r="P967" i="1"/>
  <c r="P975" i="1"/>
  <c r="P983" i="1"/>
  <c r="P991" i="1"/>
  <c r="P999" i="1"/>
  <c r="P1007" i="1"/>
  <c r="P1015" i="1"/>
  <c r="P1023" i="1"/>
  <c r="P1031" i="1"/>
  <c r="P1039" i="1"/>
  <c r="P1047" i="1"/>
  <c r="P1055" i="1"/>
  <c r="P1063" i="1"/>
  <c r="P1071" i="1"/>
  <c r="P1079" i="1"/>
  <c r="P1087" i="1"/>
  <c r="P1095" i="1"/>
  <c r="P1103" i="1"/>
  <c r="P1111" i="1"/>
  <c r="P1119" i="1"/>
  <c r="P1127" i="1"/>
  <c r="P1135" i="1"/>
  <c r="P1143" i="1"/>
  <c r="P1151" i="1"/>
  <c r="P1159" i="1"/>
  <c r="P1167" i="1"/>
  <c r="P1175" i="1"/>
  <c r="P1183" i="1"/>
  <c r="P1191" i="1"/>
  <c r="P1199" i="1"/>
  <c r="P1207" i="1"/>
  <c r="P1215" i="1"/>
  <c r="P1223" i="1"/>
  <c r="P1231" i="1"/>
  <c r="P1239" i="1"/>
  <c r="P1247" i="1"/>
  <c r="P1255" i="1"/>
  <c r="P1263" i="1"/>
  <c r="P1271" i="1"/>
  <c r="P1279" i="1"/>
  <c r="P1287" i="1"/>
  <c r="P1295" i="1"/>
  <c r="P1303" i="1"/>
  <c r="P1311" i="1"/>
  <c r="P1319" i="1"/>
  <c r="P1327" i="1"/>
  <c r="P1335" i="1"/>
  <c r="P1343" i="1"/>
  <c r="P1351" i="1"/>
  <c r="P1359" i="1"/>
  <c r="P1367" i="1"/>
  <c r="P1375" i="1"/>
  <c r="P1383" i="1"/>
  <c r="P1391" i="1"/>
  <c r="P1399" i="1"/>
  <c r="P1407" i="1"/>
  <c r="P1415" i="1"/>
  <c r="P1423" i="1"/>
  <c r="P1431" i="1"/>
  <c r="P1439" i="1"/>
  <c r="P1447" i="1"/>
  <c r="P1455" i="1"/>
  <c r="P1463" i="1"/>
  <c r="P1471" i="1"/>
  <c r="P1479" i="1"/>
  <c r="P1487" i="1"/>
  <c r="P1495" i="1"/>
  <c r="P1503" i="1"/>
  <c r="P1511" i="1"/>
  <c r="P1519" i="1"/>
  <c r="P1527" i="1"/>
  <c r="P1535" i="1"/>
  <c r="P1543" i="1"/>
  <c r="P1551" i="1"/>
  <c r="P1559" i="1"/>
  <c r="P1567" i="1"/>
  <c r="P1575" i="1"/>
  <c r="P1583" i="1"/>
  <c r="P1591" i="1"/>
  <c r="P1599" i="1"/>
  <c r="P1607" i="1"/>
  <c r="P1615" i="1"/>
  <c r="P1623" i="1"/>
  <c r="P1631" i="1"/>
  <c r="P1639" i="1"/>
  <c r="P1647" i="1"/>
  <c r="P1655" i="1"/>
  <c r="P1663" i="1"/>
  <c r="P1671" i="1"/>
  <c r="P1679" i="1"/>
  <c r="P1687" i="1"/>
  <c r="P1695" i="1"/>
  <c r="P1703" i="1"/>
  <c r="P1711" i="1"/>
  <c r="P1719" i="1"/>
  <c r="P1727" i="1"/>
  <c r="P1735" i="1"/>
  <c r="P1743" i="1"/>
  <c r="P1751" i="1"/>
  <c r="P1759" i="1"/>
  <c r="P1767" i="1"/>
  <c r="P1775" i="1"/>
  <c r="P1783" i="1"/>
  <c r="P1791" i="1"/>
  <c r="P1799" i="1"/>
  <c r="P7" i="1"/>
  <c r="P14" i="1"/>
  <c r="P22" i="1"/>
  <c r="P30" i="1"/>
  <c r="P38" i="1"/>
  <c r="P46" i="1"/>
  <c r="P54" i="1"/>
  <c r="P62" i="1"/>
  <c r="P70" i="1"/>
  <c r="P78" i="1"/>
  <c r="P86" i="1"/>
  <c r="P94" i="1"/>
  <c r="P102" i="1"/>
  <c r="P110" i="1"/>
  <c r="P118" i="1"/>
  <c r="P126" i="1"/>
  <c r="P134" i="1"/>
  <c r="P142" i="1"/>
  <c r="P150" i="1"/>
  <c r="P158" i="1"/>
  <c r="P166" i="1"/>
  <c r="P174" i="1"/>
  <c r="P182" i="1"/>
  <c r="P190" i="1"/>
  <c r="P198" i="1"/>
  <c r="P206" i="1"/>
  <c r="P214" i="1"/>
  <c r="P222" i="1"/>
  <c r="P230" i="1"/>
  <c r="P238" i="1"/>
  <c r="P246" i="1"/>
  <c r="P254" i="1"/>
  <c r="P262" i="1"/>
  <c r="P270" i="1"/>
  <c r="P278" i="1"/>
  <c r="P286" i="1"/>
  <c r="P294" i="1"/>
  <c r="P302" i="1"/>
  <c r="P310" i="1"/>
  <c r="P318" i="1"/>
  <c r="P326" i="1"/>
  <c r="P334" i="1"/>
  <c r="P342" i="1"/>
  <c r="P350" i="1"/>
  <c r="P358" i="1"/>
  <c r="P366" i="1"/>
  <c r="P374" i="1"/>
  <c r="P382" i="1"/>
  <c r="P390" i="1"/>
  <c r="P398" i="1"/>
  <c r="P406" i="1"/>
  <c r="P414" i="1"/>
  <c r="P422" i="1"/>
  <c r="P430" i="1"/>
  <c r="P438" i="1"/>
  <c r="P446" i="1"/>
  <c r="P454" i="1"/>
  <c r="P462" i="1"/>
  <c r="P470" i="1"/>
  <c r="P478" i="1"/>
  <c r="P486" i="1"/>
  <c r="P494" i="1"/>
  <c r="P502" i="1"/>
  <c r="P510" i="1"/>
  <c r="P518" i="1"/>
  <c r="P526" i="1"/>
  <c r="P534" i="1"/>
  <c r="P542" i="1"/>
  <c r="P550" i="1"/>
  <c r="P558" i="1"/>
  <c r="P566" i="1"/>
  <c r="P574" i="1"/>
  <c r="P582" i="1"/>
  <c r="P590" i="1"/>
  <c r="P598" i="1"/>
  <c r="P606" i="1"/>
  <c r="P614" i="1"/>
  <c r="P622" i="1"/>
  <c r="P630" i="1"/>
  <c r="P638" i="1"/>
  <c r="P646" i="1"/>
  <c r="P654" i="1"/>
  <c r="P662" i="1"/>
  <c r="P670" i="1"/>
  <c r="P678" i="1"/>
  <c r="P686" i="1"/>
  <c r="P694" i="1"/>
  <c r="P702" i="1"/>
  <c r="P710" i="1"/>
  <c r="P718" i="1"/>
  <c r="P726" i="1"/>
  <c r="P734" i="1"/>
  <c r="P742" i="1"/>
  <c r="P750" i="1"/>
  <c r="P758" i="1"/>
  <c r="P766" i="1"/>
  <c r="P774" i="1"/>
  <c r="P782" i="1"/>
  <c r="P790" i="1"/>
  <c r="P798" i="1"/>
  <c r="P806" i="1"/>
  <c r="P814" i="1"/>
  <c r="P822" i="1"/>
  <c r="P830" i="1"/>
  <c r="P838" i="1"/>
  <c r="P846" i="1"/>
  <c r="P854" i="1"/>
  <c r="P862" i="1"/>
  <c r="P870" i="1"/>
  <c r="P878" i="1"/>
  <c r="P886" i="1"/>
  <c r="P894" i="1"/>
  <c r="P902" i="1"/>
  <c r="P910" i="1"/>
  <c r="P918" i="1"/>
  <c r="P926" i="1"/>
  <c r="P934" i="1"/>
  <c r="P942" i="1"/>
  <c r="P950" i="1"/>
  <c r="P958" i="1"/>
  <c r="P966" i="1"/>
  <c r="P974" i="1"/>
  <c r="P982" i="1"/>
  <c r="P990" i="1"/>
  <c r="P998" i="1"/>
  <c r="P1006" i="1"/>
  <c r="P1014" i="1"/>
  <c r="P1022" i="1"/>
  <c r="P1030" i="1"/>
  <c r="P1038" i="1"/>
  <c r="P1046" i="1"/>
  <c r="P1054" i="1"/>
  <c r="P1062" i="1"/>
  <c r="P1070" i="1"/>
  <c r="P1078" i="1"/>
  <c r="P1086" i="1"/>
  <c r="P1094" i="1"/>
  <c r="P1102" i="1"/>
  <c r="P1110" i="1"/>
  <c r="P1118" i="1"/>
  <c r="P1126" i="1"/>
  <c r="P1134" i="1"/>
  <c r="P1142" i="1"/>
  <c r="P1150" i="1"/>
  <c r="P1158" i="1"/>
  <c r="P1166" i="1"/>
  <c r="P1174" i="1"/>
  <c r="P1182" i="1"/>
  <c r="P1190" i="1"/>
  <c r="P1198" i="1"/>
  <c r="P1206" i="1"/>
  <c r="P1214" i="1"/>
  <c r="P1222" i="1"/>
  <c r="P1230" i="1"/>
  <c r="P1238" i="1"/>
  <c r="P1246" i="1"/>
  <c r="P1254" i="1"/>
  <c r="P1262" i="1"/>
  <c r="P1270" i="1"/>
  <c r="P1278" i="1"/>
  <c r="P1286" i="1"/>
  <c r="P1294" i="1"/>
  <c r="P1302" i="1"/>
  <c r="P1310" i="1"/>
  <c r="P1318" i="1"/>
  <c r="P1326" i="1"/>
  <c r="P1334" i="1"/>
  <c r="P1342" i="1"/>
  <c r="P1350" i="1"/>
  <c r="P1358" i="1"/>
  <c r="P1366" i="1"/>
  <c r="P1374" i="1"/>
  <c r="P1382" i="1"/>
  <c r="P1390" i="1"/>
  <c r="P1398" i="1"/>
  <c r="P1406" i="1"/>
  <c r="P1414" i="1"/>
  <c r="P1422" i="1"/>
  <c r="P1430" i="1"/>
  <c r="P1438" i="1"/>
  <c r="P1446" i="1"/>
  <c r="P1454" i="1"/>
  <c r="P1462" i="1"/>
  <c r="P1470" i="1"/>
  <c r="P1478" i="1"/>
  <c r="P1486" i="1"/>
  <c r="P1494" i="1"/>
  <c r="P1502" i="1"/>
  <c r="P1510" i="1"/>
  <c r="P1518" i="1"/>
  <c r="P1526" i="1"/>
  <c r="P1534" i="1"/>
  <c r="P1542" i="1"/>
  <c r="P1550" i="1"/>
  <c r="P1558" i="1"/>
  <c r="P1566" i="1"/>
  <c r="P1574" i="1"/>
  <c r="P1582" i="1"/>
  <c r="P1590" i="1"/>
  <c r="P1598" i="1"/>
  <c r="P1606" i="1"/>
  <c r="P1614" i="1"/>
  <c r="P1622" i="1"/>
  <c r="P1630" i="1"/>
  <c r="P1638" i="1"/>
  <c r="P1646" i="1"/>
  <c r="P1654" i="1"/>
  <c r="P1662" i="1"/>
  <c r="P1670" i="1"/>
  <c r="P1678" i="1"/>
  <c r="P1686" i="1"/>
  <c r="P1694" i="1"/>
  <c r="P1702" i="1"/>
  <c r="P1710" i="1"/>
  <c r="P1718" i="1"/>
  <c r="P1726" i="1"/>
  <c r="P1734" i="1"/>
  <c r="P1742" i="1"/>
  <c r="P1750" i="1"/>
  <c r="P1758" i="1"/>
  <c r="P1766" i="1"/>
  <c r="P1774" i="1"/>
  <c r="P1782" i="1"/>
  <c r="P1790" i="1"/>
  <c r="P1798" i="1"/>
  <c r="P1806" i="1"/>
  <c r="Y7" i="6"/>
  <c r="R7" i="6"/>
  <c r="G21" i="5"/>
  <c r="G22" i="5"/>
  <c r="K7" i="6" s="1"/>
  <c r="G15" i="5"/>
  <c r="G6" i="5"/>
  <c r="O7" i="6"/>
  <c r="J106" i="5"/>
  <c r="J53" i="5"/>
  <c r="B51" i="5"/>
  <c r="C52" i="5"/>
  <c r="H52" i="5" s="1"/>
  <c r="D52" i="5"/>
  <c r="B108" i="5"/>
  <c r="D107" i="5"/>
  <c r="C107" i="5"/>
  <c r="H107" i="5" s="1"/>
  <c r="G26" i="5" l="1"/>
  <c r="G16" i="5"/>
  <c r="J7" i="6"/>
  <c r="O4" i="1"/>
  <c r="P4" i="1" s="1"/>
  <c r="G3" i="5" s="1"/>
  <c r="K16" i="5"/>
  <c r="P7" i="6"/>
  <c r="J52" i="5"/>
  <c r="J107" i="5"/>
  <c r="B50" i="5"/>
  <c r="C51" i="5"/>
  <c r="H51" i="5" s="1"/>
  <c r="D51" i="5"/>
  <c r="B109" i="5"/>
  <c r="D108" i="5"/>
  <c r="C108" i="5"/>
  <c r="H108" i="5" s="1"/>
  <c r="K22" i="5" l="1"/>
  <c r="P5" i="1"/>
  <c r="W7" i="6"/>
  <c r="G19" i="5"/>
  <c r="J51" i="5"/>
  <c r="J108" i="5"/>
  <c r="C50" i="5"/>
  <c r="H50" i="5" s="1"/>
  <c r="D50" i="5"/>
  <c r="B49" i="5"/>
  <c r="B48" i="5" s="1"/>
  <c r="C109" i="5"/>
  <c r="H109" i="5" s="1"/>
  <c r="B110" i="5"/>
  <c r="D109" i="5"/>
  <c r="K29" i="5" s="1"/>
  <c r="G28" i="5" s="1"/>
  <c r="G29" i="5" s="1"/>
  <c r="K25" i="5" s="1"/>
  <c r="K28" i="5" s="1"/>
  <c r="K32" i="5" s="1"/>
  <c r="J50" i="5" l="1"/>
  <c r="J109" i="5"/>
  <c r="B47" i="5"/>
  <c r="D48" i="5"/>
  <c r="C48" i="5"/>
  <c r="H48" i="5" s="1"/>
  <c r="D49" i="5"/>
  <c r="K26" i="5" s="1"/>
  <c r="C49" i="5"/>
  <c r="H49" i="5" s="1"/>
  <c r="C110" i="5"/>
  <c r="H110" i="5" s="1"/>
  <c r="B111" i="5"/>
  <c r="D110" i="5"/>
  <c r="R107" i="5" l="1"/>
  <c r="G10" i="5"/>
  <c r="J49" i="5"/>
  <c r="J110" i="5"/>
  <c r="J48" i="5"/>
  <c r="B46" i="5"/>
  <c r="B45" i="5" s="1"/>
  <c r="D47" i="5"/>
  <c r="C47" i="5"/>
  <c r="H47" i="5" s="1"/>
  <c r="C111" i="5"/>
  <c r="H111" i="5" s="1"/>
  <c r="B112" i="5"/>
  <c r="D111" i="5"/>
  <c r="R109" i="5" l="1"/>
  <c r="K30" i="5"/>
  <c r="K31" i="5" s="1"/>
  <c r="K33" i="5" s="1"/>
  <c r="R106" i="5"/>
  <c r="R103" i="5"/>
  <c r="R105" i="5"/>
  <c r="R102" i="5"/>
  <c r="R104" i="5"/>
  <c r="R108" i="5"/>
  <c r="V7" i="6"/>
  <c r="G9" i="5"/>
  <c r="J111" i="5"/>
  <c r="J47" i="5"/>
  <c r="B44" i="5"/>
  <c r="C45" i="5"/>
  <c r="H45" i="5" s="1"/>
  <c r="D45" i="5"/>
  <c r="C46" i="5"/>
  <c r="H46" i="5" s="1"/>
  <c r="D46" i="5"/>
  <c r="B113" i="5"/>
  <c r="D112" i="5"/>
  <c r="C112" i="5"/>
  <c r="H112" i="5" s="1"/>
  <c r="S7" i="6" l="1"/>
  <c r="G20" i="5"/>
  <c r="B43" i="5"/>
  <c r="D44" i="5"/>
  <c r="C44" i="5"/>
  <c r="H44" i="5" s="1"/>
  <c r="J112" i="5"/>
  <c r="J45" i="5"/>
  <c r="J46" i="5"/>
  <c r="B114" i="5"/>
  <c r="D113" i="5"/>
  <c r="C113" i="5"/>
  <c r="H113" i="5" s="1"/>
  <c r="T7" i="6" l="1"/>
  <c r="D43" i="5"/>
  <c r="C43" i="5"/>
  <c r="H43" i="5" s="1"/>
  <c r="J44" i="5"/>
  <c r="J113" i="5"/>
  <c r="B115" i="5"/>
  <c r="D114" i="5"/>
  <c r="C114" i="5"/>
  <c r="H114" i="5" s="1"/>
  <c r="G25" i="5" l="1"/>
  <c r="I43" i="5"/>
  <c r="I44" i="5" s="1"/>
  <c r="I45" i="5" s="1"/>
  <c r="I46" i="5" s="1"/>
  <c r="I47" i="5" s="1"/>
  <c r="I48" i="5" s="1"/>
  <c r="I49" i="5" s="1"/>
  <c r="I50" i="5" s="1"/>
  <c r="I51" i="5" s="1"/>
  <c r="I52" i="5" s="1"/>
  <c r="I53" i="5" s="1"/>
  <c r="I54" i="5" s="1"/>
  <c r="I55" i="5" s="1"/>
  <c r="I56" i="5" s="1"/>
  <c r="I57" i="5" s="1"/>
  <c r="I58" i="5" s="1"/>
  <c r="I59" i="5" s="1"/>
  <c r="I60" i="5" s="1"/>
  <c r="I61" i="5" s="1"/>
  <c r="I62" i="5" s="1"/>
  <c r="I63" i="5" s="1"/>
  <c r="I64" i="5" s="1"/>
  <c r="I65" i="5" s="1"/>
  <c r="I66" i="5" s="1"/>
  <c r="I67" i="5" s="1"/>
  <c r="I68" i="5" s="1"/>
  <c r="I69" i="5" s="1"/>
  <c r="I70" i="5" s="1"/>
  <c r="I71" i="5" s="1"/>
  <c r="I72" i="5" s="1"/>
  <c r="I73" i="5" s="1"/>
  <c r="I74" i="5" s="1"/>
  <c r="I75" i="5" s="1"/>
  <c r="I76" i="5" s="1"/>
  <c r="I77" i="5" s="1"/>
  <c r="J43" i="5"/>
  <c r="J114" i="5"/>
  <c r="D115" i="5"/>
  <c r="B116" i="5"/>
  <c r="C115" i="5"/>
  <c r="H115" i="5" s="1"/>
  <c r="G33" i="5" l="1"/>
  <c r="U7" i="6" s="1"/>
  <c r="K101" i="5"/>
  <c r="K90" i="5"/>
  <c r="K103" i="5"/>
  <c r="K97" i="5"/>
  <c r="K95" i="5"/>
  <c r="K99" i="5"/>
  <c r="K89" i="5"/>
  <c r="K93" i="5"/>
  <c r="K100" i="5"/>
  <c r="K102" i="5"/>
  <c r="K92" i="5"/>
  <c r="K94" i="5"/>
  <c r="K104" i="5"/>
  <c r="K105" i="5"/>
  <c r="K91" i="5"/>
  <c r="K98" i="5"/>
  <c r="K96" i="5"/>
  <c r="L7" i="6"/>
  <c r="I78" i="5"/>
  <c r="L73" i="5" s="1"/>
  <c r="J115" i="5"/>
  <c r="D116" i="5"/>
  <c r="C116" i="5"/>
  <c r="H116" i="5" s="1"/>
  <c r="B117" i="5"/>
  <c r="L56" i="5" l="1"/>
  <c r="L65" i="5"/>
  <c r="L49" i="5"/>
  <c r="L57" i="5"/>
  <c r="L51" i="5"/>
  <c r="I79" i="5"/>
  <c r="I80" i="5" s="1"/>
  <c r="I81" i="5" s="1"/>
  <c r="I82" i="5" s="1"/>
  <c r="I83" i="5" s="1"/>
  <c r="I84" i="5" s="1"/>
  <c r="I85" i="5" s="1"/>
  <c r="I86" i="5" s="1"/>
  <c r="I87" i="5" s="1"/>
  <c r="I88" i="5" s="1"/>
  <c r="I89" i="5" s="1"/>
  <c r="I90" i="5" s="1"/>
  <c r="I91" i="5" s="1"/>
  <c r="I92" i="5" s="1"/>
  <c r="I93" i="5" s="1"/>
  <c r="I94" i="5" s="1"/>
  <c r="I95" i="5" s="1"/>
  <c r="I96" i="5" s="1"/>
  <c r="I97" i="5" s="1"/>
  <c r="I98" i="5" s="1"/>
  <c r="I99" i="5" s="1"/>
  <c r="I100" i="5" s="1"/>
  <c r="I101" i="5" s="1"/>
  <c r="I102" i="5" s="1"/>
  <c r="I103" i="5" s="1"/>
  <c r="I104" i="5" s="1"/>
  <c r="I105" i="5" s="1"/>
  <c r="I106" i="5" s="1"/>
  <c r="I107" i="5" s="1"/>
  <c r="I108" i="5" s="1"/>
  <c r="I109" i="5" s="1"/>
  <c r="I110" i="5" s="1"/>
  <c r="I111" i="5" s="1"/>
  <c r="I112" i="5" s="1"/>
  <c r="I113" i="5" s="1"/>
  <c r="I114" i="5" s="1"/>
  <c r="I115" i="5" s="1"/>
  <c r="L76" i="5"/>
  <c r="L68" i="5"/>
  <c r="L64" i="5"/>
  <c r="L72" i="5"/>
  <c r="L70" i="5"/>
  <c r="L78" i="5"/>
  <c r="L71" i="5"/>
  <c r="L63" i="5"/>
  <c r="L60" i="5"/>
  <c r="L77" i="5"/>
  <c r="M77" i="5" s="1"/>
  <c r="L66" i="5"/>
  <c r="L62" i="5"/>
  <c r="L54" i="5"/>
  <c r="L55" i="5"/>
  <c r="L52" i="5"/>
  <c r="L74" i="5"/>
  <c r="L69" i="5"/>
  <c r="L75" i="5"/>
  <c r="L58" i="5"/>
  <c r="L61" i="5"/>
  <c r="L67" i="5"/>
  <c r="L50" i="5"/>
  <c r="L53" i="5"/>
  <c r="L59" i="5"/>
  <c r="J116" i="5"/>
  <c r="B118" i="5"/>
  <c r="D117" i="5"/>
  <c r="C117" i="5"/>
  <c r="H117" i="5" s="1"/>
  <c r="M76" i="5" l="1"/>
  <c r="M75" i="5" s="1"/>
  <c r="M74" i="5" s="1"/>
  <c r="M73" i="5" s="1"/>
  <c r="M72" i="5" s="1"/>
  <c r="M71" i="5" s="1"/>
  <c r="M70" i="5" s="1"/>
  <c r="M69" i="5" s="1"/>
  <c r="M68" i="5" s="1"/>
  <c r="M67" i="5" s="1"/>
  <c r="M66" i="5" s="1"/>
  <c r="M65" i="5" s="1"/>
  <c r="M64" i="5" s="1"/>
  <c r="M63" i="5" s="1"/>
  <c r="M62" i="5" s="1"/>
  <c r="M61" i="5" s="1"/>
  <c r="M60" i="5" s="1"/>
  <c r="M59" i="5" s="1"/>
  <c r="M58" i="5" s="1"/>
  <c r="M57" i="5" s="1"/>
  <c r="M56" i="5" s="1"/>
  <c r="M55" i="5" s="1"/>
  <c r="M54" i="5" s="1"/>
  <c r="M53" i="5" s="1"/>
  <c r="M52" i="5" s="1"/>
  <c r="M51" i="5" s="1"/>
  <c r="M50" i="5" s="1"/>
  <c r="M49" i="5" s="1"/>
  <c r="M79" i="5"/>
  <c r="I116" i="5"/>
  <c r="J117" i="5"/>
  <c r="C118" i="5"/>
  <c r="H118" i="5" s="1"/>
  <c r="B119" i="5"/>
  <c r="D118" i="5"/>
  <c r="I117" i="5" l="1"/>
  <c r="J118" i="5"/>
  <c r="C119" i="5"/>
  <c r="H119" i="5" s="1"/>
  <c r="B120" i="5"/>
  <c r="D119" i="5"/>
  <c r="I118" i="5" l="1"/>
  <c r="J119" i="5"/>
  <c r="C120" i="5"/>
  <c r="H120" i="5" s="1"/>
  <c r="B121" i="5"/>
  <c r="D120" i="5"/>
  <c r="I119" i="5" l="1"/>
  <c r="J120" i="5"/>
  <c r="C121" i="5"/>
  <c r="H121" i="5" s="1"/>
  <c r="B122" i="5"/>
  <c r="D121" i="5"/>
  <c r="I120" i="5" l="1"/>
  <c r="J121" i="5"/>
  <c r="B123" i="5"/>
  <c r="D122" i="5"/>
  <c r="C122" i="5"/>
  <c r="H122" i="5" s="1"/>
  <c r="I121" i="5" l="1"/>
  <c r="J122" i="5"/>
  <c r="D123" i="5"/>
  <c r="B124" i="5"/>
  <c r="C123" i="5"/>
  <c r="H123" i="5" s="1"/>
  <c r="I122" i="5" l="1"/>
  <c r="J123" i="5"/>
  <c r="D124" i="5"/>
  <c r="C124" i="5"/>
  <c r="H124" i="5" s="1"/>
  <c r="B125" i="5"/>
  <c r="I123" i="5" l="1"/>
  <c r="J124" i="5"/>
  <c r="B126" i="5"/>
  <c r="D125" i="5"/>
  <c r="C125" i="5"/>
  <c r="H125" i="5" s="1"/>
  <c r="I124" i="5" l="1"/>
  <c r="J125" i="5"/>
  <c r="C126" i="5"/>
  <c r="H126" i="5" s="1"/>
  <c r="B127" i="5"/>
  <c r="D126" i="5"/>
  <c r="I125" i="5" l="1"/>
  <c r="J126" i="5"/>
  <c r="C127" i="5"/>
  <c r="H127" i="5" s="1"/>
  <c r="B128" i="5"/>
  <c r="D127" i="5"/>
  <c r="I126" i="5" l="1"/>
  <c r="J127" i="5"/>
  <c r="D128" i="5"/>
  <c r="C128" i="5"/>
  <c r="H128" i="5" s="1"/>
  <c r="B129" i="5"/>
  <c r="I127" i="5" l="1"/>
  <c r="J128" i="5"/>
  <c r="C129" i="5"/>
  <c r="H129" i="5" s="1"/>
  <c r="B130" i="5"/>
  <c r="D129" i="5"/>
  <c r="I128" i="5" l="1"/>
  <c r="J129" i="5"/>
  <c r="B131" i="5"/>
  <c r="D130" i="5"/>
  <c r="C130" i="5"/>
  <c r="H130" i="5" s="1"/>
  <c r="I129" i="5" l="1"/>
  <c r="J130" i="5"/>
  <c r="B132" i="5"/>
  <c r="D131" i="5"/>
  <c r="C131" i="5"/>
  <c r="H131" i="5" s="1"/>
  <c r="I130" i="5" l="1"/>
  <c r="J131" i="5"/>
  <c r="D132" i="5"/>
  <c r="B133" i="5"/>
  <c r="C132" i="5"/>
  <c r="H132" i="5" s="1"/>
  <c r="I131" i="5" l="1"/>
  <c r="J132" i="5"/>
  <c r="B134" i="5"/>
  <c r="D133" i="5"/>
  <c r="C133" i="5"/>
  <c r="H133" i="5" s="1"/>
  <c r="I132" i="5" l="1"/>
  <c r="J133" i="5"/>
  <c r="D134" i="5"/>
  <c r="C134" i="5"/>
  <c r="H134" i="5" s="1"/>
  <c r="B135" i="5"/>
  <c r="I133" i="5" l="1"/>
  <c r="J134" i="5"/>
  <c r="C135" i="5"/>
  <c r="H135" i="5" s="1"/>
  <c r="B136" i="5"/>
  <c r="D135" i="5"/>
  <c r="I134" i="5" l="1"/>
  <c r="J135" i="5"/>
  <c r="D136" i="5"/>
  <c r="B137" i="5"/>
  <c r="C136" i="5"/>
  <c r="H136" i="5" s="1"/>
  <c r="I135" i="5" l="1"/>
  <c r="J136" i="5"/>
  <c r="C137" i="5"/>
  <c r="H137" i="5" s="1"/>
  <c r="D137" i="5"/>
  <c r="B138" i="5"/>
  <c r="I136" i="5" l="1"/>
  <c r="J137" i="5"/>
  <c r="D138" i="5"/>
  <c r="B139" i="5"/>
  <c r="C138" i="5"/>
  <c r="H138" i="5" s="1"/>
  <c r="I137" i="5" l="1"/>
  <c r="J138" i="5"/>
  <c r="B140" i="5"/>
  <c r="C139" i="5"/>
  <c r="H139" i="5" s="1"/>
  <c r="D139" i="5"/>
  <c r="I138" i="5" l="1"/>
  <c r="J139" i="5"/>
  <c r="D140" i="5"/>
  <c r="B141" i="5"/>
  <c r="C140" i="5"/>
  <c r="H140" i="5" s="1"/>
  <c r="I139" i="5" l="1"/>
  <c r="J140" i="5"/>
  <c r="D141" i="5"/>
  <c r="C141" i="5"/>
  <c r="H141" i="5" s="1"/>
  <c r="B142" i="5"/>
  <c r="I140" i="5" l="1"/>
  <c r="J141" i="5"/>
  <c r="D142" i="5"/>
  <c r="C142" i="5"/>
  <c r="H142" i="5" s="1"/>
  <c r="B143" i="5"/>
  <c r="I141" i="5" l="1"/>
  <c r="J142" i="5"/>
  <c r="B144" i="5"/>
  <c r="D143" i="5"/>
  <c r="C143" i="5"/>
  <c r="H143" i="5" s="1"/>
  <c r="I142" i="5" l="1"/>
  <c r="J143" i="5"/>
  <c r="D144" i="5"/>
  <c r="C144" i="5"/>
  <c r="H144" i="5" s="1"/>
  <c r="B145" i="5"/>
  <c r="I143" i="5" l="1"/>
  <c r="J144" i="5"/>
  <c r="D145" i="5"/>
  <c r="C145" i="5"/>
  <c r="H145" i="5" s="1"/>
  <c r="B146" i="5"/>
  <c r="I144" i="5" l="1"/>
  <c r="J145" i="5"/>
  <c r="D146" i="5"/>
  <c r="C146" i="5"/>
  <c r="H146" i="5" s="1"/>
  <c r="B147" i="5"/>
  <c r="I145" i="5" l="1"/>
  <c r="J146" i="5"/>
  <c r="D147" i="5"/>
  <c r="C147" i="5"/>
  <c r="H147" i="5" s="1"/>
  <c r="B148" i="5"/>
  <c r="I146" i="5" l="1"/>
  <c r="J147" i="5"/>
  <c r="C148" i="5"/>
  <c r="H148" i="5" s="1"/>
  <c r="B149" i="5"/>
  <c r="D148" i="5"/>
  <c r="I147" i="5" l="1"/>
  <c r="J148" i="5"/>
  <c r="C149" i="5"/>
  <c r="H149" i="5" s="1"/>
  <c r="D149" i="5"/>
  <c r="B150" i="5"/>
  <c r="I148" i="5" l="1"/>
  <c r="J149" i="5"/>
  <c r="B151" i="5"/>
  <c r="D150" i="5"/>
  <c r="C150" i="5"/>
  <c r="H150" i="5" s="1"/>
  <c r="I149" i="5" l="1"/>
  <c r="J150" i="5"/>
  <c r="B152" i="5"/>
  <c r="D151" i="5"/>
  <c r="C151" i="5"/>
  <c r="H151" i="5" s="1"/>
  <c r="I150" i="5" l="1"/>
  <c r="J151" i="5"/>
  <c r="D152" i="5"/>
  <c r="C152" i="5"/>
  <c r="H152" i="5" s="1"/>
  <c r="B153" i="5"/>
  <c r="I151" i="5" l="1"/>
  <c r="J152" i="5"/>
  <c r="B154" i="5"/>
  <c r="C153" i="5"/>
  <c r="H153" i="5" s="1"/>
  <c r="D153" i="5"/>
  <c r="I152" i="5" l="1"/>
  <c r="J153" i="5"/>
  <c r="B155" i="5"/>
  <c r="C154" i="5"/>
  <c r="H154" i="5" s="1"/>
  <c r="D154" i="5"/>
  <c r="I153" i="5" l="1"/>
  <c r="J154" i="5"/>
  <c r="B156" i="5"/>
  <c r="C155" i="5"/>
  <c r="H155" i="5" s="1"/>
  <c r="D155" i="5"/>
  <c r="I154" i="5" l="1"/>
  <c r="J155" i="5"/>
  <c r="C156" i="5"/>
  <c r="H156" i="5" s="1"/>
  <c r="B157" i="5"/>
  <c r="D156" i="5"/>
  <c r="I155" i="5" l="1"/>
  <c r="J156" i="5"/>
  <c r="D157" i="5"/>
  <c r="C157" i="5"/>
  <c r="H157" i="5" s="1"/>
  <c r="B158" i="5"/>
  <c r="I156" i="5" l="1"/>
  <c r="J157" i="5"/>
  <c r="B159" i="5"/>
  <c r="D158" i="5"/>
  <c r="C158" i="5"/>
  <c r="H158" i="5" s="1"/>
  <c r="I157" i="5" l="1"/>
  <c r="J158" i="5"/>
  <c r="B160" i="5"/>
  <c r="D159" i="5"/>
  <c r="C159" i="5"/>
  <c r="H159" i="5" s="1"/>
  <c r="I158" i="5" l="1"/>
  <c r="J159" i="5"/>
  <c r="D160" i="5"/>
  <c r="C160" i="5"/>
  <c r="H160" i="5" s="1"/>
  <c r="B161" i="5"/>
  <c r="I159" i="5" l="1"/>
  <c r="J160" i="5"/>
  <c r="D161" i="5"/>
  <c r="C161" i="5"/>
  <c r="H161" i="5" s="1"/>
  <c r="B162" i="5"/>
  <c r="I160" i="5" l="1"/>
  <c r="J161" i="5"/>
  <c r="D162" i="5"/>
  <c r="C162" i="5"/>
  <c r="H162" i="5" s="1"/>
  <c r="B163" i="5"/>
  <c r="I161" i="5" l="1"/>
  <c r="J162" i="5"/>
  <c r="D163" i="5"/>
  <c r="C163" i="5"/>
  <c r="H163" i="5" s="1"/>
  <c r="B164" i="5"/>
  <c r="I162" i="5" l="1"/>
  <c r="J163" i="5"/>
  <c r="D164" i="5"/>
  <c r="B165" i="5"/>
  <c r="C164" i="5"/>
  <c r="H164" i="5" s="1"/>
  <c r="I163" i="5" l="1"/>
  <c r="J164" i="5"/>
  <c r="D165" i="5"/>
  <c r="C165" i="5"/>
  <c r="H165" i="5" s="1"/>
  <c r="B166" i="5"/>
  <c r="I164" i="5" l="1"/>
  <c r="J165" i="5"/>
  <c r="B167" i="5"/>
  <c r="C166" i="5"/>
  <c r="H166" i="5" s="1"/>
  <c r="D166" i="5"/>
  <c r="I165" i="5" l="1"/>
  <c r="J166" i="5"/>
  <c r="B168" i="5"/>
  <c r="D167" i="5"/>
  <c r="C167" i="5"/>
  <c r="H167" i="5" s="1"/>
  <c r="I166" i="5" l="1"/>
  <c r="J167" i="5"/>
  <c r="D168" i="5"/>
  <c r="C168" i="5"/>
  <c r="H168" i="5" s="1"/>
  <c r="B169" i="5"/>
  <c r="I167" i="5" l="1"/>
  <c r="J168" i="5"/>
  <c r="C169" i="5"/>
  <c r="H169" i="5" s="1"/>
  <c r="D169" i="5"/>
  <c r="B170" i="5"/>
  <c r="I168" i="5" l="1"/>
  <c r="J169" i="5"/>
  <c r="B171" i="5"/>
  <c r="D170" i="5"/>
  <c r="C170" i="5"/>
  <c r="H170" i="5" s="1"/>
  <c r="I169" i="5" l="1"/>
  <c r="J170" i="5"/>
  <c r="B172" i="5"/>
  <c r="C171" i="5"/>
  <c r="H171" i="5" s="1"/>
  <c r="D171" i="5"/>
  <c r="I170" i="5" l="1"/>
  <c r="J171" i="5"/>
  <c r="C172" i="5"/>
  <c r="H172" i="5" s="1"/>
  <c r="B173" i="5"/>
  <c r="D172" i="5"/>
  <c r="I171" i="5" l="1"/>
  <c r="J172" i="5"/>
  <c r="D173" i="5"/>
  <c r="C173" i="5"/>
  <c r="H173" i="5" s="1"/>
  <c r="B174" i="5"/>
  <c r="I172" i="5" l="1"/>
  <c r="J173" i="5"/>
  <c r="C174" i="5"/>
  <c r="H174" i="5" s="1"/>
  <c r="D174" i="5"/>
  <c r="B175" i="5"/>
  <c r="I173" i="5" l="1"/>
  <c r="J174" i="5"/>
  <c r="B176" i="5"/>
  <c r="D175" i="5"/>
  <c r="C175" i="5"/>
  <c r="H175" i="5" s="1"/>
  <c r="I174" i="5" l="1"/>
  <c r="J175" i="5"/>
  <c r="D176" i="5"/>
  <c r="B177" i="5"/>
  <c r="C176" i="5"/>
  <c r="H176" i="5" s="1"/>
  <c r="I175" i="5" l="1"/>
  <c r="J176" i="5"/>
  <c r="D177" i="5"/>
  <c r="C177" i="5"/>
  <c r="H177" i="5" s="1"/>
  <c r="B178" i="5"/>
  <c r="I176" i="5" l="1"/>
  <c r="J177" i="5"/>
  <c r="B179" i="5"/>
  <c r="D178" i="5"/>
  <c r="C178" i="5"/>
  <c r="H178" i="5" s="1"/>
  <c r="I177" i="5" l="1"/>
  <c r="J178" i="5"/>
  <c r="D179" i="5"/>
  <c r="B180" i="5"/>
  <c r="C179" i="5"/>
  <c r="H179" i="5" s="1"/>
  <c r="I178" i="5" l="1"/>
  <c r="J179" i="5"/>
  <c r="C180" i="5"/>
  <c r="H180" i="5" s="1"/>
  <c r="B181" i="5"/>
  <c r="D180" i="5"/>
  <c r="I179" i="5" l="1"/>
  <c r="J180" i="5"/>
  <c r="D181" i="5"/>
  <c r="C181" i="5"/>
  <c r="H181" i="5" s="1"/>
  <c r="B182" i="5"/>
  <c r="I180" i="5" l="1"/>
  <c r="J181" i="5"/>
  <c r="B183" i="5"/>
  <c r="D182" i="5"/>
  <c r="C182" i="5"/>
  <c r="H182" i="5" s="1"/>
  <c r="I181" i="5" l="1"/>
  <c r="J182" i="5"/>
  <c r="B184" i="5"/>
  <c r="D183" i="5"/>
  <c r="C183" i="5"/>
  <c r="H183" i="5" s="1"/>
  <c r="I182" i="5" l="1"/>
  <c r="J183" i="5"/>
  <c r="D184" i="5"/>
  <c r="C184" i="5"/>
  <c r="H184" i="5" s="1"/>
  <c r="B185" i="5"/>
  <c r="I183" i="5" l="1"/>
  <c r="J184" i="5"/>
  <c r="C185" i="5"/>
  <c r="H185" i="5" s="1"/>
  <c r="D185" i="5"/>
  <c r="B186" i="5"/>
  <c r="I184" i="5" l="1"/>
  <c r="J185" i="5"/>
  <c r="D186" i="5"/>
  <c r="C186" i="5"/>
  <c r="H186" i="5" s="1"/>
  <c r="B187" i="5"/>
  <c r="I185" i="5" l="1"/>
  <c r="J186" i="5"/>
  <c r="B188" i="5"/>
  <c r="C187" i="5"/>
  <c r="H187" i="5" s="1"/>
  <c r="D187" i="5"/>
  <c r="I186" i="5" l="1"/>
  <c r="J187" i="5"/>
  <c r="C188" i="5"/>
  <c r="H188" i="5" s="1"/>
  <c r="B189" i="5"/>
  <c r="D188" i="5"/>
  <c r="I187" i="5" l="1"/>
  <c r="J188" i="5"/>
  <c r="C189" i="5"/>
  <c r="H189" i="5" s="1"/>
  <c r="D189" i="5"/>
  <c r="B190" i="5"/>
  <c r="I188" i="5" l="1"/>
  <c r="J189" i="5"/>
  <c r="B191" i="5"/>
  <c r="C190" i="5"/>
  <c r="H190" i="5" s="1"/>
  <c r="D190" i="5"/>
  <c r="I189" i="5" l="1"/>
  <c r="J190" i="5"/>
  <c r="B192" i="5"/>
  <c r="D191" i="5"/>
  <c r="C191" i="5"/>
  <c r="H191" i="5" s="1"/>
  <c r="I190" i="5" l="1"/>
  <c r="J191" i="5"/>
  <c r="D192" i="5"/>
  <c r="C192" i="5"/>
  <c r="H192" i="5" s="1"/>
  <c r="B193" i="5"/>
  <c r="I191" i="5" l="1"/>
  <c r="J192" i="5"/>
  <c r="D193" i="5"/>
  <c r="C193" i="5"/>
  <c r="H193" i="5" s="1"/>
  <c r="B194" i="5"/>
  <c r="I192" i="5" l="1"/>
  <c r="J193" i="5"/>
  <c r="B195" i="5"/>
  <c r="C194" i="5"/>
  <c r="H194" i="5" s="1"/>
  <c r="D194" i="5"/>
  <c r="I193" i="5" l="1"/>
  <c r="J194" i="5"/>
  <c r="D195" i="5"/>
  <c r="C195" i="5"/>
  <c r="H195" i="5" s="1"/>
  <c r="B196" i="5"/>
  <c r="I194" i="5" l="1"/>
  <c r="J195" i="5"/>
  <c r="D196" i="5"/>
  <c r="B197" i="5"/>
  <c r="C196" i="5"/>
  <c r="H196" i="5" s="1"/>
  <c r="I195" i="5" l="1"/>
  <c r="J196" i="5"/>
  <c r="D197" i="5"/>
  <c r="B198" i="5"/>
  <c r="C197" i="5"/>
  <c r="H197" i="5" s="1"/>
  <c r="I196" i="5" l="1"/>
  <c r="J197" i="5"/>
  <c r="B199" i="5"/>
  <c r="C198" i="5"/>
  <c r="H198" i="5" s="1"/>
  <c r="D198" i="5"/>
  <c r="I197" i="5" l="1"/>
  <c r="J198" i="5"/>
  <c r="B200" i="5"/>
  <c r="D199" i="5"/>
  <c r="C199" i="5"/>
  <c r="H199" i="5" s="1"/>
  <c r="I198" i="5" l="1"/>
  <c r="J199" i="5"/>
  <c r="D200" i="5"/>
  <c r="C200" i="5"/>
  <c r="H200" i="5" s="1"/>
  <c r="B201" i="5"/>
  <c r="I199" i="5" l="1"/>
  <c r="J200" i="5"/>
  <c r="C201" i="5"/>
  <c r="H201" i="5" s="1"/>
  <c r="D201" i="5"/>
  <c r="B202" i="5"/>
  <c r="I200" i="5" l="1"/>
  <c r="J201" i="5"/>
  <c r="D202" i="5"/>
  <c r="C202" i="5"/>
  <c r="H202" i="5" s="1"/>
  <c r="B203" i="5"/>
  <c r="I201" i="5" l="1"/>
  <c r="J202" i="5"/>
  <c r="B204" i="5"/>
  <c r="C203" i="5"/>
  <c r="H203" i="5" s="1"/>
  <c r="D203" i="5"/>
  <c r="I202" i="5" l="1"/>
  <c r="J203" i="5"/>
  <c r="C204" i="5"/>
  <c r="H204" i="5" s="1"/>
  <c r="B205" i="5"/>
  <c r="D204" i="5"/>
  <c r="I203" i="5" l="1"/>
  <c r="J204" i="5"/>
  <c r="C205" i="5"/>
  <c r="H205" i="5" s="1"/>
  <c r="D205" i="5"/>
  <c r="B206" i="5"/>
  <c r="I204" i="5" l="1"/>
  <c r="J205" i="5"/>
  <c r="D206" i="5"/>
  <c r="C206" i="5"/>
  <c r="H206" i="5" s="1"/>
  <c r="B207" i="5"/>
  <c r="I205" i="5" l="1"/>
  <c r="J206" i="5"/>
  <c r="B208" i="5"/>
  <c r="C207" i="5"/>
  <c r="H207" i="5" s="1"/>
  <c r="D207" i="5"/>
  <c r="I206" i="5" l="1"/>
  <c r="J207" i="5"/>
  <c r="D208" i="5"/>
  <c r="C208" i="5"/>
  <c r="H208" i="5" s="1"/>
  <c r="B209" i="5"/>
  <c r="I207" i="5" l="1"/>
  <c r="J208" i="5"/>
  <c r="D209" i="5"/>
  <c r="C209" i="5"/>
  <c r="H209" i="5" s="1"/>
  <c r="B210" i="5"/>
  <c r="I208" i="5" l="1"/>
  <c r="J209" i="5"/>
  <c r="D210" i="5"/>
  <c r="C210" i="5"/>
  <c r="H210" i="5" s="1"/>
  <c r="B211" i="5"/>
  <c r="I209" i="5" l="1"/>
  <c r="J210" i="5"/>
  <c r="D211" i="5"/>
  <c r="B212" i="5"/>
  <c r="C211" i="5"/>
  <c r="H211" i="5" s="1"/>
  <c r="I210" i="5" l="1"/>
  <c r="J211" i="5"/>
  <c r="C212" i="5"/>
  <c r="H212" i="5" s="1"/>
  <c r="D212" i="5"/>
  <c r="B213" i="5"/>
  <c r="I211" i="5" l="1"/>
  <c r="J212" i="5"/>
  <c r="D213" i="5"/>
  <c r="C213" i="5"/>
  <c r="H213" i="5" s="1"/>
  <c r="B214" i="5"/>
  <c r="I212" i="5" l="1"/>
  <c r="J213" i="5"/>
  <c r="B215" i="5"/>
  <c r="D214" i="5"/>
  <c r="C214" i="5"/>
  <c r="H214" i="5" s="1"/>
  <c r="I213" i="5" l="1"/>
  <c r="J214" i="5"/>
  <c r="B216" i="5"/>
  <c r="D215" i="5"/>
  <c r="C215" i="5"/>
  <c r="H215" i="5" s="1"/>
  <c r="I214" i="5" l="1"/>
  <c r="J215" i="5"/>
  <c r="D216" i="5"/>
  <c r="C216" i="5"/>
  <c r="H216" i="5" s="1"/>
  <c r="B217" i="5"/>
  <c r="I215" i="5" l="1"/>
  <c r="J216" i="5"/>
  <c r="C217" i="5"/>
  <c r="H217" i="5" s="1"/>
  <c r="D217" i="5"/>
  <c r="B218" i="5"/>
  <c r="I216" i="5" l="1"/>
  <c r="J217" i="5"/>
  <c r="D218" i="5"/>
  <c r="C218" i="5"/>
  <c r="H218" i="5" s="1"/>
  <c r="B219" i="5"/>
  <c r="I217" i="5" l="1"/>
  <c r="J218" i="5"/>
  <c r="B220" i="5"/>
  <c r="C219" i="5"/>
  <c r="H219" i="5" s="1"/>
  <c r="D219" i="5"/>
  <c r="I218" i="5" l="1"/>
  <c r="J219" i="5"/>
  <c r="C220" i="5"/>
  <c r="H220" i="5" s="1"/>
  <c r="B221" i="5"/>
  <c r="D220" i="5"/>
  <c r="I219" i="5" l="1"/>
  <c r="J220" i="5"/>
  <c r="D221" i="5"/>
  <c r="B222" i="5"/>
  <c r="C221" i="5"/>
  <c r="H221" i="5" s="1"/>
  <c r="I220" i="5" l="1"/>
  <c r="J221" i="5"/>
  <c r="C222" i="5"/>
  <c r="H222" i="5" s="1"/>
  <c r="B223" i="5"/>
  <c r="D222" i="5"/>
  <c r="I221" i="5" l="1"/>
  <c r="J222" i="5"/>
  <c r="B224" i="5"/>
  <c r="D223" i="5"/>
  <c r="C223" i="5"/>
  <c r="H223" i="5" s="1"/>
  <c r="I222" i="5" l="1"/>
  <c r="J223" i="5"/>
  <c r="D224" i="5"/>
  <c r="C224" i="5"/>
  <c r="H224" i="5" s="1"/>
  <c r="B225" i="5"/>
  <c r="I223" i="5" l="1"/>
  <c r="J224" i="5"/>
  <c r="D225" i="5"/>
  <c r="C225" i="5"/>
  <c r="H225" i="5" s="1"/>
  <c r="B226" i="5"/>
  <c r="I224" i="5" l="1"/>
  <c r="J225" i="5"/>
  <c r="D226" i="5"/>
  <c r="C226" i="5"/>
  <c r="H226" i="5" s="1"/>
  <c r="B227" i="5"/>
  <c r="I225" i="5" l="1"/>
  <c r="J226" i="5"/>
  <c r="D227" i="5"/>
  <c r="C227" i="5"/>
  <c r="H227" i="5" s="1"/>
  <c r="B228" i="5"/>
  <c r="I226" i="5" l="1"/>
  <c r="J227" i="5"/>
  <c r="C228" i="5"/>
  <c r="H228" i="5" s="1"/>
  <c r="D228" i="5"/>
  <c r="B229" i="5"/>
  <c r="I227" i="5" l="1"/>
  <c r="J228" i="5"/>
  <c r="D229" i="5"/>
  <c r="B230" i="5"/>
  <c r="C229" i="5"/>
  <c r="H229" i="5" s="1"/>
  <c r="I228" i="5" l="1"/>
  <c r="J229" i="5"/>
  <c r="B231" i="5"/>
  <c r="C230" i="5"/>
  <c r="H230" i="5" s="1"/>
  <c r="D230" i="5"/>
  <c r="I229" i="5" l="1"/>
  <c r="J230" i="5"/>
  <c r="B232" i="5"/>
  <c r="D231" i="5"/>
  <c r="C231" i="5"/>
  <c r="H231" i="5" s="1"/>
  <c r="I230" i="5" l="1"/>
  <c r="J231" i="5"/>
  <c r="D232" i="5"/>
  <c r="C232" i="5"/>
  <c r="H232" i="5" s="1"/>
  <c r="B233" i="5"/>
  <c r="I231" i="5" l="1"/>
  <c r="J232" i="5"/>
  <c r="B234" i="5"/>
  <c r="D233" i="5"/>
  <c r="C233" i="5"/>
  <c r="H233" i="5" s="1"/>
  <c r="I232" i="5" l="1"/>
  <c r="J233" i="5"/>
  <c r="D234" i="5"/>
  <c r="C234" i="5"/>
  <c r="H234" i="5" s="1"/>
  <c r="B235" i="5"/>
  <c r="I233" i="5" l="1"/>
  <c r="J234" i="5"/>
  <c r="B236" i="5"/>
  <c r="C235" i="5"/>
  <c r="H235" i="5" s="1"/>
  <c r="D235" i="5"/>
  <c r="I234" i="5" l="1"/>
  <c r="J235" i="5"/>
  <c r="C236" i="5"/>
  <c r="H236" i="5" s="1"/>
  <c r="B237" i="5"/>
  <c r="D236" i="5"/>
  <c r="I235" i="5" l="1"/>
  <c r="J236" i="5"/>
  <c r="D237" i="5"/>
  <c r="C237" i="5"/>
  <c r="H237" i="5" s="1"/>
  <c r="B238" i="5"/>
  <c r="I236" i="5" l="1"/>
  <c r="J237" i="5"/>
  <c r="D238" i="5"/>
  <c r="C238" i="5"/>
  <c r="H238" i="5" s="1"/>
  <c r="B239" i="5"/>
  <c r="I237" i="5" l="1"/>
  <c r="J238" i="5"/>
  <c r="B240" i="5"/>
  <c r="C239" i="5"/>
  <c r="H239" i="5" s="1"/>
  <c r="D239" i="5"/>
  <c r="I238" i="5" l="1"/>
  <c r="J239" i="5"/>
  <c r="D240" i="5"/>
  <c r="B241" i="5"/>
  <c r="C240" i="5"/>
  <c r="H240" i="5" s="1"/>
  <c r="I239" i="5" l="1"/>
  <c r="J240" i="5"/>
  <c r="D241" i="5"/>
  <c r="C241" i="5"/>
  <c r="H241" i="5" s="1"/>
  <c r="B242" i="5"/>
  <c r="I240" i="5" l="1"/>
  <c r="J241" i="5"/>
  <c r="D242" i="5"/>
  <c r="C242" i="5"/>
  <c r="H242" i="5" s="1"/>
  <c r="B243" i="5"/>
  <c r="I241" i="5" l="1"/>
  <c r="J242" i="5"/>
  <c r="D243" i="5"/>
  <c r="B244" i="5"/>
  <c r="C243" i="5"/>
  <c r="H243" i="5" s="1"/>
  <c r="I242" i="5" l="1"/>
  <c r="J243" i="5"/>
  <c r="C244" i="5"/>
  <c r="H244" i="5" s="1"/>
  <c r="B245" i="5"/>
  <c r="D244" i="5"/>
  <c r="I243" i="5" l="1"/>
  <c r="J244" i="5"/>
  <c r="D245" i="5"/>
  <c r="C245" i="5"/>
  <c r="H245" i="5" s="1"/>
  <c r="B246" i="5"/>
  <c r="I244" i="5" l="1"/>
  <c r="J245" i="5"/>
  <c r="B247" i="5"/>
  <c r="C246" i="5"/>
  <c r="H246" i="5" s="1"/>
  <c r="D246" i="5"/>
  <c r="I245" i="5" l="1"/>
  <c r="J246" i="5"/>
  <c r="B248" i="5"/>
  <c r="D247" i="5"/>
  <c r="C247" i="5"/>
  <c r="H247" i="5" s="1"/>
  <c r="I246" i="5" l="1"/>
  <c r="J247" i="5"/>
  <c r="D248" i="5"/>
  <c r="C248" i="5"/>
  <c r="H248" i="5" s="1"/>
  <c r="B249" i="5"/>
  <c r="I247" i="5" l="1"/>
  <c r="J248" i="5"/>
  <c r="D249" i="5"/>
  <c r="C249" i="5"/>
  <c r="H249" i="5" s="1"/>
  <c r="B250" i="5"/>
  <c r="I248" i="5" l="1"/>
  <c r="J249" i="5"/>
  <c r="D250" i="5"/>
  <c r="B251" i="5"/>
  <c r="C250" i="5"/>
  <c r="H250" i="5" s="1"/>
  <c r="I249" i="5" l="1"/>
  <c r="J250" i="5"/>
  <c r="B252" i="5"/>
  <c r="C251" i="5"/>
  <c r="H251" i="5" s="1"/>
  <c r="D251" i="5"/>
  <c r="I250" i="5" l="1"/>
  <c r="J251" i="5"/>
  <c r="C252" i="5"/>
  <c r="H252" i="5" s="1"/>
  <c r="B253" i="5"/>
  <c r="D252" i="5"/>
  <c r="I251" i="5" l="1"/>
  <c r="J252" i="5"/>
  <c r="D253" i="5"/>
  <c r="C253" i="5"/>
  <c r="H253" i="5" s="1"/>
  <c r="B254" i="5"/>
  <c r="I252" i="5" l="1"/>
  <c r="J253" i="5"/>
  <c r="B255" i="5"/>
  <c r="D254" i="5"/>
  <c r="C254" i="5"/>
  <c r="H254" i="5" s="1"/>
  <c r="I253" i="5" l="1"/>
  <c r="J254" i="5"/>
  <c r="B256" i="5"/>
  <c r="C255" i="5"/>
  <c r="H255" i="5" s="1"/>
  <c r="D255" i="5"/>
  <c r="I254" i="5" l="1"/>
  <c r="J255" i="5"/>
  <c r="D256" i="5"/>
  <c r="C256" i="5"/>
  <c r="H256" i="5" s="1"/>
  <c r="B257" i="5"/>
  <c r="I255" i="5" l="1"/>
  <c r="J256" i="5"/>
  <c r="D257" i="5"/>
  <c r="C257" i="5"/>
  <c r="H257" i="5" s="1"/>
  <c r="B258" i="5"/>
  <c r="I256" i="5" l="1"/>
  <c r="J257" i="5"/>
  <c r="D258" i="5"/>
  <c r="C258" i="5"/>
  <c r="H258" i="5" s="1"/>
  <c r="B259" i="5"/>
  <c r="I257" i="5" l="1"/>
  <c r="J258" i="5"/>
  <c r="D259" i="5"/>
  <c r="C259" i="5"/>
  <c r="H259" i="5" s="1"/>
  <c r="B260" i="5"/>
  <c r="I258" i="5" l="1"/>
  <c r="J259" i="5"/>
  <c r="C260" i="5"/>
  <c r="H260" i="5" s="1"/>
  <c r="B261" i="5"/>
  <c r="D260" i="5"/>
  <c r="I259" i="5" l="1"/>
  <c r="J260" i="5"/>
  <c r="D261" i="5"/>
  <c r="C261" i="5"/>
  <c r="H261" i="5" s="1"/>
  <c r="B262" i="5"/>
  <c r="I260" i="5" l="1"/>
  <c r="J261" i="5"/>
  <c r="B263" i="5"/>
  <c r="C262" i="5"/>
  <c r="H262" i="5" s="1"/>
  <c r="D262" i="5"/>
  <c r="I261" i="5" l="1"/>
  <c r="J262" i="5"/>
  <c r="B264" i="5"/>
  <c r="C263" i="5"/>
  <c r="H263" i="5" s="1"/>
  <c r="D263" i="5"/>
  <c r="I262" i="5" l="1"/>
  <c r="J263" i="5"/>
  <c r="D264" i="5"/>
  <c r="B265" i="5"/>
  <c r="C264" i="5"/>
  <c r="H264" i="5" s="1"/>
  <c r="I263" i="5" l="1"/>
  <c r="J264" i="5"/>
  <c r="B266" i="5"/>
  <c r="D265" i="5"/>
  <c r="C265" i="5"/>
  <c r="H265" i="5" s="1"/>
  <c r="I264" i="5" l="1"/>
  <c r="J265" i="5"/>
  <c r="D266" i="5"/>
  <c r="C266" i="5"/>
  <c r="H266" i="5" s="1"/>
  <c r="B267" i="5"/>
  <c r="I265" i="5" l="1"/>
  <c r="J266" i="5"/>
  <c r="B268" i="5"/>
  <c r="C267" i="5"/>
  <c r="H267" i="5" s="1"/>
  <c r="D267" i="5"/>
  <c r="I266" i="5" l="1"/>
  <c r="J267" i="5"/>
  <c r="C268" i="5"/>
  <c r="H268" i="5" s="1"/>
  <c r="D268" i="5"/>
  <c r="B269" i="5"/>
  <c r="I267" i="5" l="1"/>
  <c r="J268" i="5"/>
  <c r="D269" i="5"/>
  <c r="C269" i="5"/>
  <c r="H269" i="5" s="1"/>
  <c r="B270" i="5"/>
  <c r="I268" i="5" l="1"/>
  <c r="J269" i="5"/>
  <c r="D270" i="5"/>
  <c r="C270" i="5"/>
  <c r="H270" i="5" s="1"/>
  <c r="B271" i="5"/>
  <c r="I269" i="5" l="1"/>
  <c r="J270" i="5"/>
  <c r="B272" i="5"/>
  <c r="D271" i="5"/>
  <c r="C271" i="5"/>
  <c r="H271" i="5" s="1"/>
  <c r="I270" i="5" l="1"/>
  <c r="J271" i="5"/>
  <c r="D272" i="5"/>
  <c r="C272" i="5"/>
  <c r="H272" i="5" s="1"/>
  <c r="B273" i="5"/>
  <c r="I271" i="5" l="1"/>
  <c r="J272" i="5"/>
  <c r="D273" i="5"/>
  <c r="C273" i="5"/>
  <c r="H273" i="5" s="1"/>
  <c r="B274" i="5"/>
  <c r="I272" i="5" l="1"/>
  <c r="J273" i="5"/>
  <c r="D274" i="5"/>
  <c r="C274" i="5"/>
  <c r="H274" i="5" s="1"/>
  <c r="B275" i="5"/>
  <c r="I273" i="5" l="1"/>
  <c r="J274" i="5"/>
  <c r="D275" i="5"/>
  <c r="C275" i="5"/>
  <c r="H275" i="5" s="1"/>
  <c r="B276" i="5"/>
  <c r="I274" i="5" l="1"/>
  <c r="J275" i="5"/>
  <c r="C276" i="5"/>
  <c r="H276" i="5" s="1"/>
  <c r="D276" i="5"/>
  <c r="B277" i="5"/>
  <c r="I275" i="5" l="1"/>
  <c r="J276" i="5"/>
  <c r="D277" i="5"/>
  <c r="B278" i="5"/>
  <c r="C277" i="5"/>
  <c r="H277" i="5" s="1"/>
  <c r="I276" i="5" l="1"/>
  <c r="J277" i="5"/>
  <c r="B279" i="5"/>
  <c r="D278" i="5"/>
  <c r="C278" i="5"/>
  <c r="H278" i="5" s="1"/>
  <c r="I277" i="5" l="1"/>
  <c r="J278" i="5"/>
  <c r="B280" i="5"/>
  <c r="C279" i="5"/>
  <c r="H279" i="5" s="1"/>
  <c r="D279" i="5"/>
  <c r="I278" i="5" l="1"/>
  <c r="J279" i="5"/>
  <c r="D280" i="5"/>
  <c r="B281" i="5"/>
  <c r="C280" i="5"/>
  <c r="H280" i="5" s="1"/>
  <c r="I279" i="5" l="1"/>
  <c r="J280" i="5"/>
  <c r="D281" i="5"/>
  <c r="C281" i="5"/>
  <c r="H281" i="5" s="1"/>
  <c r="B282" i="5"/>
  <c r="I280" i="5" l="1"/>
  <c r="J281" i="5"/>
  <c r="D282" i="5"/>
  <c r="C282" i="5"/>
  <c r="H282" i="5" s="1"/>
  <c r="B283" i="5"/>
  <c r="I281" i="5" l="1"/>
  <c r="J282" i="5"/>
  <c r="B284" i="5"/>
  <c r="D283" i="5"/>
  <c r="C283" i="5"/>
  <c r="H283" i="5" s="1"/>
  <c r="I282" i="5" l="1"/>
  <c r="J283" i="5"/>
  <c r="C284" i="5"/>
  <c r="H284" i="5" s="1"/>
  <c r="B285" i="5"/>
  <c r="D284" i="5"/>
  <c r="I283" i="5" l="1"/>
  <c r="J284" i="5"/>
  <c r="D285" i="5"/>
  <c r="C285" i="5"/>
  <c r="H285" i="5" s="1"/>
  <c r="B286" i="5"/>
  <c r="I284" i="5" l="1"/>
  <c r="J285" i="5"/>
  <c r="B287" i="5"/>
  <c r="C286" i="5"/>
  <c r="H286" i="5" s="1"/>
  <c r="D286" i="5"/>
  <c r="I285" i="5" l="1"/>
  <c r="J286" i="5"/>
  <c r="B288" i="5"/>
  <c r="D287" i="5"/>
  <c r="C287" i="5"/>
  <c r="H287" i="5" s="1"/>
  <c r="I286" i="5" l="1"/>
  <c r="J287" i="5"/>
  <c r="D288" i="5"/>
  <c r="B289" i="5"/>
  <c r="C288" i="5"/>
  <c r="H288" i="5" s="1"/>
  <c r="I287" i="5" l="1"/>
  <c r="J288" i="5"/>
  <c r="D289" i="5"/>
  <c r="C289" i="5"/>
  <c r="H289" i="5" s="1"/>
  <c r="B290" i="5"/>
  <c r="I288" i="5" l="1"/>
  <c r="J289" i="5"/>
  <c r="D290" i="5"/>
  <c r="C290" i="5"/>
  <c r="H290" i="5" s="1"/>
  <c r="B291" i="5"/>
  <c r="I289" i="5" l="1"/>
  <c r="J290" i="5"/>
  <c r="D291" i="5"/>
  <c r="C291" i="5"/>
  <c r="H291" i="5" s="1"/>
  <c r="B292" i="5"/>
  <c r="I290" i="5" l="1"/>
  <c r="J291" i="5"/>
  <c r="C292" i="5"/>
  <c r="H292" i="5" s="1"/>
  <c r="D292" i="5"/>
  <c r="B293" i="5"/>
  <c r="I291" i="5" l="1"/>
  <c r="J292" i="5"/>
  <c r="D293" i="5"/>
  <c r="C293" i="5"/>
  <c r="H293" i="5" s="1"/>
  <c r="B294" i="5"/>
  <c r="I292" i="5" l="1"/>
  <c r="J293" i="5"/>
  <c r="B295" i="5"/>
  <c r="D294" i="5"/>
  <c r="C294" i="5"/>
  <c r="H294" i="5" s="1"/>
  <c r="I293" i="5" l="1"/>
  <c r="J294" i="5"/>
  <c r="B296" i="5"/>
  <c r="D295" i="5"/>
  <c r="C295" i="5"/>
  <c r="H295" i="5" s="1"/>
  <c r="I294" i="5" l="1"/>
  <c r="J295" i="5"/>
  <c r="D296" i="5"/>
  <c r="B297" i="5"/>
  <c r="C296" i="5"/>
  <c r="H296" i="5" s="1"/>
  <c r="I295" i="5" l="1"/>
  <c r="J296" i="5"/>
  <c r="B298" i="5"/>
  <c r="C297" i="5"/>
  <c r="H297" i="5" s="1"/>
  <c r="D297" i="5"/>
  <c r="I296" i="5" l="1"/>
  <c r="J297" i="5"/>
  <c r="D298" i="5"/>
  <c r="C298" i="5"/>
  <c r="H298" i="5" s="1"/>
  <c r="B299" i="5"/>
  <c r="I297" i="5" l="1"/>
  <c r="J298" i="5"/>
  <c r="B300" i="5"/>
  <c r="D299" i="5"/>
  <c r="C299" i="5"/>
  <c r="H299" i="5" s="1"/>
  <c r="I298" i="5" l="1"/>
  <c r="J299" i="5"/>
  <c r="C300" i="5"/>
  <c r="H300" i="5" s="1"/>
  <c r="D300" i="5"/>
  <c r="B301" i="5"/>
  <c r="I299" i="5" l="1"/>
  <c r="J300" i="5"/>
  <c r="D301" i="5"/>
  <c r="C301" i="5"/>
  <c r="H301" i="5" s="1"/>
  <c r="B302" i="5"/>
  <c r="I300" i="5" l="1"/>
  <c r="J301" i="5"/>
  <c r="D302" i="5"/>
  <c r="C302" i="5"/>
  <c r="H302" i="5" s="1"/>
  <c r="B303" i="5"/>
  <c r="I301" i="5" l="1"/>
  <c r="J302" i="5"/>
  <c r="B304" i="5"/>
  <c r="D303" i="5"/>
  <c r="C303" i="5"/>
  <c r="H303" i="5" s="1"/>
  <c r="I302" i="5" l="1"/>
  <c r="J303" i="5"/>
  <c r="D304" i="5"/>
  <c r="C304" i="5"/>
  <c r="H304" i="5" s="1"/>
  <c r="B305" i="5"/>
  <c r="I303" i="5" l="1"/>
  <c r="J304" i="5"/>
  <c r="D305" i="5"/>
  <c r="C305" i="5"/>
  <c r="H305" i="5" s="1"/>
  <c r="B306" i="5"/>
  <c r="I304" i="5" l="1"/>
  <c r="J305" i="5"/>
  <c r="D306" i="5"/>
  <c r="C306" i="5"/>
  <c r="H306" i="5" s="1"/>
  <c r="B307" i="5"/>
  <c r="I305" i="5" l="1"/>
  <c r="J306" i="5"/>
  <c r="D307" i="5"/>
  <c r="B308" i="5"/>
  <c r="C307" i="5"/>
  <c r="H307" i="5" s="1"/>
  <c r="I306" i="5" l="1"/>
  <c r="J307" i="5"/>
  <c r="C308" i="5"/>
  <c r="H308" i="5" s="1"/>
  <c r="B309" i="5"/>
  <c r="D308" i="5"/>
  <c r="I307" i="5" l="1"/>
  <c r="J308" i="5"/>
  <c r="D309" i="5"/>
  <c r="C309" i="5"/>
  <c r="H309" i="5" s="1"/>
  <c r="B310" i="5"/>
  <c r="I308" i="5" l="1"/>
  <c r="J309" i="5"/>
  <c r="B311" i="5"/>
  <c r="C310" i="5"/>
  <c r="H310" i="5" s="1"/>
  <c r="D310" i="5"/>
  <c r="I309" i="5" l="1"/>
  <c r="J310" i="5"/>
  <c r="B312" i="5"/>
  <c r="D311" i="5"/>
  <c r="C311" i="5"/>
  <c r="H311" i="5" s="1"/>
  <c r="I310" i="5" l="1"/>
  <c r="J311" i="5"/>
  <c r="D312" i="5"/>
  <c r="C312" i="5"/>
  <c r="H312" i="5" s="1"/>
  <c r="B313" i="5"/>
  <c r="I311" i="5" l="1"/>
  <c r="J312" i="5"/>
  <c r="C313" i="5"/>
  <c r="H313" i="5" s="1"/>
  <c r="D313" i="5"/>
  <c r="B314" i="5"/>
  <c r="I312" i="5" l="1"/>
  <c r="J313" i="5"/>
  <c r="D314" i="5"/>
  <c r="C314" i="5"/>
  <c r="H314" i="5" s="1"/>
  <c r="B315" i="5"/>
  <c r="I313" i="5" l="1"/>
  <c r="J314" i="5"/>
  <c r="B316" i="5"/>
  <c r="C315" i="5"/>
  <c r="H315" i="5" s="1"/>
  <c r="D315" i="5"/>
  <c r="I314" i="5" l="1"/>
  <c r="J315" i="5"/>
  <c r="C316" i="5"/>
  <c r="H316" i="5" s="1"/>
  <c r="B317" i="5"/>
  <c r="D316" i="5"/>
  <c r="I315" i="5" l="1"/>
  <c r="J316" i="5"/>
  <c r="D317" i="5"/>
  <c r="C317" i="5"/>
  <c r="H317" i="5" s="1"/>
  <c r="B318" i="5"/>
  <c r="I316" i="5" l="1"/>
  <c r="J317" i="5"/>
  <c r="B319" i="5"/>
  <c r="C318" i="5"/>
  <c r="H318" i="5" s="1"/>
  <c r="D318" i="5"/>
  <c r="I317" i="5" l="1"/>
  <c r="J318" i="5"/>
  <c r="B320" i="5"/>
  <c r="D319" i="5"/>
  <c r="C319" i="5"/>
  <c r="H319" i="5" s="1"/>
  <c r="I318" i="5" l="1"/>
  <c r="J319" i="5"/>
  <c r="D320" i="5"/>
  <c r="C320" i="5"/>
  <c r="H320" i="5" s="1"/>
  <c r="B321" i="5"/>
  <c r="I319" i="5" l="1"/>
  <c r="J320" i="5"/>
  <c r="D321" i="5"/>
  <c r="C321" i="5"/>
  <c r="H321" i="5" s="1"/>
  <c r="B322" i="5"/>
  <c r="I320" i="5" l="1"/>
  <c r="J321" i="5"/>
  <c r="D322" i="5"/>
  <c r="C322" i="5"/>
  <c r="H322" i="5" s="1"/>
  <c r="B323" i="5"/>
  <c r="I321" i="5" l="1"/>
  <c r="J322" i="5"/>
  <c r="D323" i="5"/>
  <c r="C323" i="5"/>
  <c r="H323" i="5" s="1"/>
  <c r="B324" i="5"/>
  <c r="I322" i="5" l="1"/>
  <c r="J323" i="5"/>
  <c r="C324" i="5"/>
  <c r="H324" i="5" s="1"/>
  <c r="D324" i="5"/>
  <c r="B325" i="5"/>
  <c r="I323" i="5" l="1"/>
  <c r="J324" i="5"/>
  <c r="D325" i="5"/>
  <c r="C325" i="5"/>
  <c r="H325" i="5" s="1"/>
  <c r="B326" i="5"/>
  <c r="I324" i="5" l="1"/>
  <c r="J325" i="5"/>
  <c r="B327" i="5"/>
  <c r="D326" i="5"/>
  <c r="C326" i="5"/>
  <c r="H326" i="5" s="1"/>
  <c r="I325" i="5" l="1"/>
  <c r="J326" i="5"/>
  <c r="B328" i="5"/>
  <c r="C327" i="5"/>
  <c r="H327" i="5" s="1"/>
  <c r="D327" i="5"/>
  <c r="I326" i="5" l="1"/>
  <c r="J327" i="5"/>
  <c r="D328" i="5"/>
  <c r="B329" i="5"/>
  <c r="C328" i="5"/>
  <c r="H328" i="5" s="1"/>
  <c r="I327" i="5" l="1"/>
  <c r="J328" i="5"/>
  <c r="B330" i="5"/>
  <c r="D329" i="5"/>
  <c r="C329" i="5"/>
  <c r="H329" i="5" s="1"/>
  <c r="I328" i="5" l="1"/>
  <c r="J329" i="5"/>
  <c r="D330" i="5"/>
  <c r="C330" i="5"/>
  <c r="H330" i="5" s="1"/>
  <c r="B331" i="5"/>
  <c r="I329" i="5" l="1"/>
  <c r="J330" i="5"/>
  <c r="B332" i="5"/>
  <c r="D331" i="5"/>
  <c r="C331" i="5"/>
  <c r="H331" i="5" s="1"/>
  <c r="I330" i="5" l="1"/>
  <c r="J331" i="5"/>
  <c r="C332" i="5"/>
  <c r="H332" i="5" s="1"/>
  <c r="D332" i="5"/>
  <c r="B333" i="5"/>
  <c r="I331" i="5" l="1"/>
  <c r="J332" i="5"/>
  <c r="D333" i="5"/>
  <c r="C333" i="5"/>
  <c r="H333" i="5" s="1"/>
  <c r="B334" i="5"/>
  <c r="I332" i="5" l="1"/>
  <c r="J333" i="5"/>
  <c r="D334" i="5"/>
  <c r="B335" i="5"/>
  <c r="C334" i="5"/>
  <c r="H334" i="5" s="1"/>
  <c r="I333" i="5" l="1"/>
  <c r="J334" i="5"/>
  <c r="B336" i="5"/>
  <c r="D335" i="5"/>
  <c r="C335" i="5"/>
  <c r="H335" i="5" s="1"/>
  <c r="I334" i="5" l="1"/>
  <c r="J335" i="5"/>
  <c r="D336" i="5"/>
  <c r="C336" i="5"/>
  <c r="H336" i="5" s="1"/>
  <c r="B337" i="5"/>
  <c r="I335" i="5" l="1"/>
  <c r="J336" i="5"/>
  <c r="D337" i="5"/>
  <c r="C337" i="5"/>
  <c r="H337" i="5" s="1"/>
  <c r="B338" i="5"/>
  <c r="I336" i="5" l="1"/>
  <c r="J337" i="5"/>
  <c r="D338" i="5"/>
  <c r="B339" i="5"/>
  <c r="C338" i="5"/>
  <c r="H338" i="5" s="1"/>
  <c r="I337" i="5" l="1"/>
  <c r="J338" i="5"/>
  <c r="D339" i="5"/>
  <c r="C339" i="5"/>
  <c r="H339" i="5" s="1"/>
  <c r="B340" i="5"/>
  <c r="I338" i="5" l="1"/>
  <c r="J339" i="5"/>
  <c r="C340" i="5"/>
  <c r="H340" i="5" s="1"/>
  <c r="B341" i="5"/>
  <c r="D340" i="5"/>
  <c r="I339" i="5" l="1"/>
  <c r="J340" i="5"/>
  <c r="D341" i="5"/>
  <c r="C341" i="5"/>
  <c r="H341" i="5" s="1"/>
  <c r="B342" i="5"/>
  <c r="I340" i="5" l="1"/>
  <c r="J341" i="5"/>
  <c r="B343" i="5"/>
  <c r="D342" i="5"/>
  <c r="C342" i="5"/>
  <c r="H342" i="5" s="1"/>
  <c r="I341" i="5" l="1"/>
  <c r="J342" i="5"/>
  <c r="B344" i="5"/>
  <c r="D343" i="5"/>
  <c r="C343" i="5"/>
  <c r="H343" i="5" s="1"/>
  <c r="I342" i="5" l="1"/>
  <c r="J343" i="5"/>
  <c r="D344" i="5"/>
  <c r="C344" i="5"/>
  <c r="H344" i="5" s="1"/>
  <c r="B345" i="5"/>
  <c r="I343" i="5" l="1"/>
  <c r="J344" i="5"/>
  <c r="C345" i="5"/>
  <c r="H345" i="5" s="1"/>
  <c r="B346" i="5"/>
  <c r="D345" i="5"/>
  <c r="I344" i="5" l="1"/>
  <c r="J345" i="5"/>
  <c r="D346" i="5"/>
  <c r="B347" i="5"/>
  <c r="C346" i="5"/>
  <c r="H346" i="5" s="1"/>
  <c r="I345" i="5" l="1"/>
  <c r="J346" i="5"/>
  <c r="B348" i="5"/>
  <c r="C347" i="5"/>
  <c r="H347" i="5" s="1"/>
  <c r="D347" i="5"/>
  <c r="I346" i="5" l="1"/>
  <c r="J347" i="5"/>
  <c r="C348" i="5"/>
  <c r="H348" i="5" s="1"/>
  <c r="B349" i="5"/>
  <c r="D348" i="5"/>
  <c r="I347" i="5" l="1"/>
  <c r="J348" i="5"/>
  <c r="D349" i="5"/>
  <c r="C349" i="5"/>
  <c r="H349" i="5" s="1"/>
  <c r="B350" i="5"/>
  <c r="I348" i="5" l="1"/>
  <c r="J349" i="5"/>
  <c r="C350" i="5"/>
  <c r="H350" i="5" s="1"/>
  <c r="D350" i="5"/>
  <c r="B351" i="5"/>
  <c r="I349" i="5" l="1"/>
  <c r="J350" i="5"/>
  <c r="B352" i="5"/>
  <c r="D351" i="5"/>
  <c r="C351" i="5"/>
  <c r="H351" i="5" s="1"/>
  <c r="I350" i="5" l="1"/>
  <c r="J351" i="5"/>
  <c r="D352" i="5"/>
  <c r="C352" i="5"/>
  <c r="H352" i="5" s="1"/>
  <c r="B353" i="5"/>
  <c r="I351" i="5" l="1"/>
  <c r="J352" i="5"/>
  <c r="D353" i="5"/>
  <c r="C353" i="5"/>
  <c r="H353" i="5" s="1"/>
  <c r="B354" i="5"/>
  <c r="I352" i="5" l="1"/>
  <c r="J353" i="5"/>
  <c r="D354" i="5"/>
  <c r="C354" i="5"/>
  <c r="H354" i="5" s="1"/>
  <c r="B355" i="5"/>
  <c r="I353" i="5" l="1"/>
  <c r="J354" i="5"/>
  <c r="D355" i="5"/>
  <c r="C355" i="5"/>
  <c r="H355" i="5" s="1"/>
  <c r="B356" i="5"/>
  <c r="I354" i="5" l="1"/>
  <c r="J355" i="5"/>
  <c r="C356" i="5"/>
  <c r="H356" i="5" s="1"/>
  <c r="B357" i="5"/>
  <c r="D356" i="5"/>
  <c r="I355" i="5" l="1"/>
  <c r="J356" i="5"/>
  <c r="D357" i="5"/>
  <c r="C357" i="5"/>
  <c r="H357" i="5" s="1"/>
  <c r="B358" i="5"/>
  <c r="I356" i="5" l="1"/>
  <c r="J357" i="5"/>
  <c r="B359" i="5"/>
  <c r="C358" i="5"/>
  <c r="H358" i="5" s="1"/>
  <c r="D358" i="5"/>
  <c r="I357" i="5" l="1"/>
  <c r="J358" i="5"/>
  <c r="B360" i="5"/>
  <c r="D359" i="5"/>
  <c r="C359" i="5"/>
  <c r="H359" i="5" s="1"/>
  <c r="I358" i="5" l="1"/>
  <c r="J359" i="5"/>
  <c r="D360" i="5"/>
  <c r="C360" i="5"/>
  <c r="H360" i="5" s="1"/>
  <c r="B361" i="5"/>
  <c r="I359" i="5" l="1"/>
  <c r="J360" i="5"/>
  <c r="C361" i="5"/>
  <c r="H361" i="5" s="1"/>
  <c r="D361" i="5"/>
  <c r="B362" i="5"/>
  <c r="I360" i="5" l="1"/>
  <c r="J361" i="5"/>
  <c r="D362" i="5"/>
  <c r="C362" i="5"/>
  <c r="H362" i="5" s="1"/>
  <c r="B363" i="5"/>
  <c r="I361" i="5" l="1"/>
  <c r="J362" i="5"/>
  <c r="B364" i="5"/>
  <c r="C363" i="5"/>
  <c r="H363" i="5" s="1"/>
  <c r="D363" i="5"/>
  <c r="I362" i="5" l="1"/>
  <c r="J363" i="5"/>
  <c r="C364" i="5"/>
  <c r="H364" i="5" s="1"/>
  <c r="D364" i="5"/>
  <c r="B365" i="5"/>
  <c r="I363" i="5" l="1"/>
  <c r="J364" i="5"/>
  <c r="D365" i="5"/>
  <c r="C365" i="5"/>
  <c r="H365" i="5" s="1"/>
  <c r="B366" i="5"/>
  <c r="I364" i="5" l="1"/>
  <c r="J365" i="5"/>
  <c r="B367" i="5"/>
  <c r="C366" i="5"/>
  <c r="H366" i="5" s="1"/>
  <c r="D366" i="5"/>
  <c r="I365" i="5" l="1"/>
  <c r="J366" i="5"/>
  <c r="B368" i="5"/>
  <c r="D367" i="5"/>
  <c r="C367" i="5"/>
  <c r="H367" i="5" s="1"/>
  <c r="I366" i="5" l="1"/>
  <c r="J367" i="5"/>
  <c r="D368" i="5"/>
  <c r="C368" i="5"/>
  <c r="H368" i="5" s="1"/>
  <c r="B369" i="5"/>
  <c r="I367" i="5" l="1"/>
  <c r="J368" i="5"/>
  <c r="D369" i="5"/>
  <c r="C369" i="5"/>
  <c r="H369" i="5" s="1"/>
  <c r="B370" i="5"/>
  <c r="I368" i="5" l="1"/>
  <c r="J369" i="5"/>
  <c r="D370" i="5"/>
  <c r="B371" i="5"/>
  <c r="C370" i="5"/>
  <c r="H370" i="5" s="1"/>
  <c r="I369" i="5" l="1"/>
  <c r="J370" i="5"/>
  <c r="D371" i="5"/>
  <c r="B372" i="5"/>
  <c r="C371" i="5"/>
  <c r="H371" i="5" s="1"/>
  <c r="I370" i="5" l="1"/>
  <c r="J371" i="5"/>
  <c r="C372" i="5"/>
  <c r="H372" i="5" s="1"/>
  <c r="B373" i="5"/>
  <c r="D372" i="5"/>
  <c r="I371" i="5" l="1"/>
  <c r="J372" i="5"/>
  <c r="D373" i="5"/>
  <c r="B374" i="5"/>
  <c r="C373" i="5"/>
  <c r="H373" i="5" s="1"/>
  <c r="I372" i="5" l="1"/>
  <c r="J373" i="5"/>
  <c r="B375" i="5"/>
  <c r="D374" i="5"/>
  <c r="C374" i="5"/>
  <c r="H374" i="5" s="1"/>
  <c r="I373" i="5" l="1"/>
  <c r="J374" i="5"/>
  <c r="B376" i="5"/>
  <c r="D375" i="5"/>
  <c r="C375" i="5"/>
  <c r="H375" i="5" s="1"/>
  <c r="I374" i="5" l="1"/>
  <c r="J375" i="5"/>
  <c r="D376" i="5"/>
  <c r="C376" i="5"/>
  <c r="H376" i="5" s="1"/>
  <c r="B377" i="5"/>
  <c r="I375" i="5" l="1"/>
  <c r="J376" i="5"/>
  <c r="B378" i="5"/>
  <c r="D377" i="5"/>
  <c r="C377" i="5"/>
  <c r="H377" i="5" s="1"/>
  <c r="I376" i="5" l="1"/>
  <c r="J377" i="5"/>
  <c r="D378" i="5"/>
  <c r="C378" i="5"/>
  <c r="H378" i="5" s="1"/>
  <c r="B379" i="5"/>
  <c r="I377" i="5" l="1"/>
  <c r="J378" i="5"/>
  <c r="B380" i="5"/>
  <c r="C379" i="5"/>
  <c r="H379" i="5" s="1"/>
  <c r="D379" i="5"/>
  <c r="I378" i="5" l="1"/>
  <c r="J379" i="5"/>
  <c r="C380" i="5"/>
  <c r="H380" i="5" s="1"/>
  <c r="B381" i="5"/>
  <c r="D380" i="5"/>
  <c r="I379" i="5" l="1"/>
  <c r="J380" i="5"/>
  <c r="D381" i="5"/>
  <c r="B382" i="5"/>
  <c r="C381" i="5"/>
  <c r="H381" i="5" s="1"/>
  <c r="I380" i="5" l="1"/>
  <c r="J381" i="5"/>
  <c r="B383" i="5"/>
  <c r="C382" i="5"/>
  <c r="H382" i="5" s="1"/>
  <c r="D382" i="5"/>
  <c r="I381" i="5" l="1"/>
  <c r="J382" i="5"/>
  <c r="B384" i="5"/>
  <c r="D383" i="5"/>
  <c r="C383" i="5"/>
  <c r="H383" i="5" s="1"/>
  <c r="I382" i="5" l="1"/>
  <c r="J383" i="5"/>
  <c r="D384" i="5"/>
  <c r="B385" i="5"/>
  <c r="C384" i="5"/>
  <c r="H384" i="5" s="1"/>
  <c r="I383" i="5" l="1"/>
  <c r="J384" i="5"/>
  <c r="D385" i="5"/>
  <c r="C385" i="5"/>
  <c r="H385" i="5" s="1"/>
  <c r="B386" i="5"/>
  <c r="I384" i="5" l="1"/>
  <c r="J385" i="5"/>
  <c r="D386" i="5"/>
  <c r="C386" i="5"/>
  <c r="H386" i="5" s="1"/>
  <c r="B387" i="5"/>
  <c r="I385" i="5" l="1"/>
  <c r="J386" i="5"/>
  <c r="D387" i="5"/>
  <c r="C387" i="5"/>
  <c r="H387" i="5" s="1"/>
  <c r="B388" i="5"/>
  <c r="I386" i="5" l="1"/>
  <c r="J387" i="5"/>
  <c r="C388" i="5"/>
  <c r="H388" i="5" s="1"/>
  <c r="D388" i="5"/>
  <c r="B389" i="5"/>
  <c r="I387" i="5" l="1"/>
  <c r="J388" i="5"/>
  <c r="D389" i="5"/>
  <c r="C389" i="5"/>
  <c r="H389" i="5" s="1"/>
  <c r="B390" i="5"/>
  <c r="I388" i="5" l="1"/>
  <c r="J389" i="5"/>
  <c r="B391" i="5"/>
  <c r="C390" i="5"/>
  <c r="H390" i="5" s="1"/>
  <c r="D390" i="5"/>
  <c r="I389" i="5" l="1"/>
  <c r="J390" i="5"/>
  <c r="B392" i="5"/>
  <c r="C391" i="5"/>
  <c r="H391" i="5" s="1"/>
  <c r="D391" i="5"/>
  <c r="I390" i="5" l="1"/>
  <c r="J391" i="5"/>
  <c r="D392" i="5"/>
  <c r="B393" i="5"/>
  <c r="C392" i="5"/>
  <c r="H392" i="5" s="1"/>
  <c r="I391" i="5" l="1"/>
  <c r="J392" i="5"/>
  <c r="C393" i="5"/>
  <c r="H393" i="5" s="1"/>
  <c r="B394" i="5"/>
  <c r="D393" i="5"/>
  <c r="I392" i="5" l="1"/>
  <c r="J393" i="5"/>
  <c r="D394" i="5"/>
  <c r="C394" i="5"/>
  <c r="H394" i="5" s="1"/>
  <c r="B395" i="5"/>
  <c r="I393" i="5" l="1"/>
  <c r="J394" i="5"/>
  <c r="B396" i="5"/>
  <c r="D395" i="5"/>
  <c r="C395" i="5"/>
  <c r="H395" i="5" s="1"/>
  <c r="I394" i="5" l="1"/>
  <c r="J395" i="5"/>
  <c r="C396" i="5"/>
  <c r="H396" i="5" s="1"/>
  <c r="B397" i="5"/>
  <c r="D396" i="5"/>
  <c r="I395" i="5" l="1"/>
  <c r="J396" i="5"/>
  <c r="D397" i="5"/>
  <c r="B398" i="5"/>
  <c r="C397" i="5"/>
  <c r="H397" i="5" s="1"/>
  <c r="I396" i="5" l="1"/>
  <c r="J397" i="5"/>
  <c r="B399" i="5"/>
  <c r="C398" i="5"/>
  <c r="H398" i="5" s="1"/>
  <c r="D398" i="5"/>
  <c r="I397" i="5" l="1"/>
  <c r="J398" i="5"/>
  <c r="B400" i="5"/>
  <c r="D399" i="5"/>
  <c r="C399" i="5"/>
  <c r="H399" i="5" s="1"/>
  <c r="I398" i="5" l="1"/>
  <c r="J399" i="5"/>
  <c r="D400" i="5"/>
  <c r="C400" i="5"/>
  <c r="H400" i="5" s="1"/>
  <c r="B401" i="5"/>
  <c r="I399" i="5" l="1"/>
  <c r="J400" i="5"/>
  <c r="D401" i="5"/>
  <c r="C401" i="5"/>
  <c r="H401" i="5" s="1"/>
  <c r="B402" i="5"/>
  <c r="I400" i="5" l="1"/>
  <c r="J401" i="5"/>
  <c r="D402" i="5"/>
  <c r="C402" i="5"/>
  <c r="H402" i="5" s="1"/>
  <c r="B403" i="5"/>
  <c r="I401" i="5" l="1"/>
  <c r="J402" i="5"/>
  <c r="D403" i="5"/>
  <c r="B404" i="5"/>
  <c r="K21" i="5" s="1"/>
  <c r="Z7" i="6" s="1"/>
  <c r="C403" i="5"/>
  <c r="H403" i="5" s="1"/>
  <c r="I402" i="5" l="1"/>
  <c r="J403" i="5"/>
  <c r="C404" i="5"/>
  <c r="H404" i="5" s="1"/>
  <c r="D404" i="5"/>
  <c r="B405" i="5"/>
  <c r="I403" i="5" l="1"/>
  <c r="J404" i="5"/>
  <c r="D405" i="5"/>
  <c r="C405" i="5"/>
  <c r="H405" i="5" s="1"/>
  <c r="B406" i="5"/>
  <c r="I404" i="5" l="1"/>
  <c r="J405" i="5"/>
  <c r="B407" i="5"/>
  <c r="C406" i="5"/>
  <c r="H406" i="5" s="1"/>
  <c r="D406" i="5"/>
  <c r="I405" i="5" l="1"/>
  <c r="J406" i="5"/>
  <c r="B408" i="5"/>
  <c r="C407" i="5"/>
  <c r="H407" i="5" s="1"/>
  <c r="D407" i="5"/>
  <c r="I406" i="5" l="1"/>
  <c r="J407" i="5"/>
  <c r="D408" i="5"/>
  <c r="C408" i="5"/>
  <c r="H408" i="5" s="1"/>
  <c r="B409" i="5"/>
  <c r="I407" i="5" l="1"/>
  <c r="J408" i="5"/>
  <c r="B410" i="5"/>
  <c r="D409" i="5"/>
  <c r="C409" i="5"/>
  <c r="H409" i="5" s="1"/>
  <c r="I408" i="5" l="1"/>
  <c r="J409" i="5"/>
  <c r="D410" i="5"/>
  <c r="B411" i="5"/>
  <c r="C410" i="5"/>
  <c r="H410" i="5" s="1"/>
  <c r="I409" i="5" l="1"/>
  <c r="J410" i="5"/>
  <c r="B412" i="5"/>
  <c r="C411" i="5"/>
  <c r="H411" i="5" s="1"/>
  <c r="D411" i="5"/>
  <c r="I410" i="5" l="1"/>
  <c r="J411" i="5"/>
  <c r="C412" i="5"/>
  <c r="H412" i="5" s="1"/>
  <c r="B413" i="5"/>
  <c r="D412" i="5"/>
  <c r="I411" i="5" l="1"/>
  <c r="J412" i="5"/>
  <c r="D413" i="5"/>
  <c r="B414" i="5"/>
  <c r="C413" i="5"/>
  <c r="H413" i="5" s="1"/>
  <c r="I412" i="5" l="1"/>
  <c r="J413" i="5"/>
  <c r="B415" i="5"/>
  <c r="C414" i="5"/>
  <c r="H414" i="5" s="1"/>
  <c r="D414" i="5"/>
  <c r="I413" i="5" l="1"/>
  <c r="J414" i="5"/>
  <c r="B416" i="5"/>
  <c r="D415" i="5"/>
  <c r="C415" i="5"/>
  <c r="H415" i="5" s="1"/>
  <c r="I414" i="5" l="1"/>
  <c r="J415" i="5"/>
  <c r="D416" i="5"/>
  <c r="C416" i="5"/>
  <c r="H416" i="5" s="1"/>
  <c r="B417" i="5"/>
  <c r="I415" i="5" l="1"/>
  <c r="J416" i="5"/>
  <c r="D417" i="5"/>
  <c r="C417" i="5"/>
  <c r="H417" i="5" s="1"/>
  <c r="B418" i="5"/>
  <c r="I416" i="5" l="1"/>
  <c r="J417" i="5"/>
  <c r="D418" i="5"/>
  <c r="C418" i="5"/>
  <c r="H418" i="5" s="1"/>
  <c r="B419" i="5"/>
  <c r="I417" i="5" l="1"/>
  <c r="J418" i="5"/>
  <c r="D419" i="5"/>
  <c r="B420" i="5"/>
  <c r="C419" i="5"/>
  <c r="H419" i="5" s="1"/>
  <c r="I418" i="5" l="1"/>
  <c r="J419" i="5"/>
  <c r="C420" i="5"/>
  <c r="H420" i="5" s="1"/>
  <c r="D420" i="5"/>
  <c r="B421" i="5"/>
  <c r="I419" i="5" l="1"/>
  <c r="J420" i="5"/>
  <c r="D421" i="5"/>
  <c r="C421" i="5"/>
  <c r="H421" i="5" s="1"/>
  <c r="B422" i="5"/>
  <c r="I420" i="5" l="1"/>
  <c r="J421" i="5"/>
  <c r="B423" i="5"/>
  <c r="D422" i="5"/>
  <c r="C422" i="5"/>
  <c r="H422" i="5" s="1"/>
  <c r="I421" i="5" l="1"/>
  <c r="J422" i="5"/>
  <c r="B424" i="5"/>
  <c r="D423" i="5"/>
  <c r="C423" i="5"/>
  <c r="H423" i="5" s="1"/>
  <c r="I422" i="5" l="1"/>
  <c r="J423" i="5"/>
  <c r="D424" i="5"/>
  <c r="B425" i="5"/>
  <c r="C424" i="5"/>
  <c r="H424" i="5" s="1"/>
  <c r="I423" i="5" l="1"/>
  <c r="J424" i="5"/>
  <c r="C425" i="5"/>
  <c r="H425" i="5" s="1"/>
  <c r="B426" i="5"/>
  <c r="D425" i="5"/>
  <c r="I424" i="5" l="1"/>
  <c r="J425" i="5"/>
  <c r="D426" i="5"/>
  <c r="B427" i="5"/>
  <c r="C426" i="5"/>
  <c r="H426" i="5" s="1"/>
  <c r="I425" i="5" l="1"/>
  <c r="J426" i="5"/>
  <c r="B428" i="5"/>
  <c r="C427" i="5"/>
  <c r="H427" i="5" s="1"/>
  <c r="D427" i="5"/>
  <c r="I426" i="5" l="1"/>
  <c r="J427" i="5"/>
  <c r="C428" i="5"/>
  <c r="H428" i="5" s="1"/>
  <c r="B429" i="5"/>
  <c r="D428" i="5"/>
  <c r="I427" i="5" l="1"/>
  <c r="J428" i="5"/>
  <c r="D429" i="5"/>
  <c r="C429" i="5"/>
  <c r="H429" i="5" s="1"/>
  <c r="B430" i="5"/>
  <c r="I428" i="5" l="1"/>
  <c r="J429" i="5"/>
  <c r="B431" i="5"/>
  <c r="C430" i="5"/>
  <c r="H430" i="5" s="1"/>
  <c r="D430" i="5"/>
  <c r="I429" i="5" l="1"/>
  <c r="J430" i="5"/>
  <c r="B432" i="5"/>
  <c r="D431" i="5"/>
  <c r="C431" i="5"/>
  <c r="H431" i="5" s="1"/>
  <c r="I430" i="5" l="1"/>
  <c r="J431" i="5"/>
  <c r="D432" i="5"/>
  <c r="C432" i="5"/>
  <c r="H432" i="5" s="1"/>
  <c r="B433" i="5"/>
  <c r="I431" i="5" l="1"/>
  <c r="J432" i="5"/>
  <c r="D433" i="5"/>
  <c r="C433" i="5"/>
  <c r="H433" i="5" s="1"/>
  <c r="B434" i="5"/>
  <c r="I432" i="5" l="1"/>
  <c r="J433" i="5"/>
  <c r="D434" i="5"/>
  <c r="B435" i="5"/>
  <c r="C434" i="5"/>
  <c r="H434" i="5" s="1"/>
  <c r="I433" i="5" l="1"/>
  <c r="J434" i="5"/>
  <c r="D435" i="5"/>
  <c r="C435" i="5"/>
  <c r="H435" i="5" s="1"/>
  <c r="B436" i="5"/>
  <c r="I434" i="5" l="1"/>
  <c r="J435" i="5"/>
  <c r="C436" i="5"/>
  <c r="H436" i="5" s="1"/>
  <c r="B437" i="5"/>
  <c r="D436" i="5"/>
  <c r="I435" i="5" l="1"/>
  <c r="J436" i="5"/>
  <c r="D437" i="5"/>
  <c r="C437" i="5"/>
  <c r="H437" i="5" s="1"/>
  <c r="B438" i="5"/>
  <c r="I436" i="5" l="1"/>
  <c r="J437" i="5"/>
  <c r="B439" i="5"/>
  <c r="D438" i="5"/>
  <c r="C438" i="5"/>
  <c r="H438" i="5" s="1"/>
  <c r="I437" i="5" l="1"/>
  <c r="J438" i="5"/>
  <c r="B440" i="5"/>
  <c r="D439" i="5"/>
  <c r="C439" i="5"/>
  <c r="H439" i="5" s="1"/>
  <c r="I438" i="5" l="1"/>
  <c r="J439" i="5"/>
  <c r="D440" i="5"/>
  <c r="B441" i="5"/>
  <c r="C440" i="5"/>
  <c r="H440" i="5" s="1"/>
  <c r="I439" i="5" l="1"/>
  <c r="J440" i="5"/>
  <c r="C441" i="5"/>
  <c r="H441" i="5" s="1"/>
  <c r="D441" i="5"/>
  <c r="B442" i="5"/>
  <c r="I440" i="5" l="1"/>
  <c r="J441" i="5"/>
  <c r="D442" i="5"/>
  <c r="C442" i="5"/>
  <c r="H442" i="5" s="1"/>
  <c r="B443" i="5"/>
  <c r="I441" i="5" l="1"/>
  <c r="J442" i="5"/>
  <c r="B444" i="5"/>
  <c r="C443" i="5"/>
  <c r="H443" i="5" s="1"/>
  <c r="D443" i="5"/>
  <c r="I442" i="5" l="1"/>
  <c r="J443" i="5"/>
  <c r="C444" i="5"/>
  <c r="H444" i="5" s="1"/>
  <c r="B445" i="5"/>
  <c r="D444" i="5"/>
  <c r="I443" i="5" l="1"/>
  <c r="J444" i="5"/>
  <c r="D445" i="5"/>
  <c r="C445" i="5"/>
  <c r="H445" i="5" s="1"/>
  <c r="B446" i="5"/>
  <c r="I444" i="5" l="1"/>
  <c r="J445" i="5"/>
  <c r="B447" i="5"/>
  <c r="C446" i="5"/>
  <c r="H446" i="5" s="1"/>
  <c r="D446" i="5"/>
  <c r="I445" i="5" l="1"/>
  <c r="J446" i="5"/>
  <c r="B448" i="5"/>
  <c r="D447" i="5"/>
  <c r="C447" i="5"/>
  <c r="H447" i="5" s="1"/>
  <c r="I446" i="5" l="1"/>
  <c r="J447" i="5"/>
  <c r="D448" i="5"/>
  <c r="B449" i="5"/>
  <c r="C448" i="5"/>
  <c r="H448" i="5" s="1"/>
  <c r="I447" i="5" l="1"/>
  <c r="J448" i="5"/>
  <c r="D449" i="5"/>
  <c r="C449" i="5"/>
  <c r="H449" i="5" s="1"/>
  <c r="B450" i="5"/>
  <c r="I448" i="5" l="1"/>
  <c r="J449" i="5"/>
  <c r="D450" i="5"/>
  <c r="C450" i="5"/>
  <c r="H450" i="5" s="1"/>
  <c r="B451" i="5"/>
  <c r="I449" i="5" l="1"/>
  <c r="J450" i="5"/>
  <c r="C451" i="5"/>
  <c r="H451" i="5" s="1"/>
  <c r="B452" i="5"/>
  <c r="D451" i="5"/>
  <c r="I450" i="5" l="1"/>
  <c r="J451" i="5"/>
  <c r="D452" i="5"/>
  <c r="B453" i="5"/>
  <c r="C452" i="5"/>
  <c r="H452" i="5" s="1"/>
  <c r="I451" i="5" l="1"/>
  <c r="J452" i="5"/>
  <c r="D453" i="5"/>
  <c r="B454" i="5"/>
  <c r="C453" i="5"/>
  <c r="H453" i="5" s="1"/>
  <c r="I452" i="5" l="1"/>
  <c r="J453" i="5"/>
  <c r="D454" i="5"/>
  <c r="B455" i="5"/>
  <c r="C454" i="5"/>
  <c r="H454" i="5" s="1"/>
  <c r="I453" i="5" l="1"/>
  <c r="J454" i="5"/>
  <c r="B456" i="5"/>
  <c r="D455" i="5"/>
  <c r="C455" i="5"/>
  <c r="H455" i="5" s="1"/>
  <c r="I454" i="5" l="1"/>
  <c r="J455" i="5"/>
  <c r="C456" i="5"/>
  <c r="H456" i="5" s="1"/>
  <c r="B457" i="5"/>
  <c r="D456" i="5"/>
  <c r="I455" i="5" l="1"/>
  <c r="J456" i="5"/>
  <c r="D457" i="5"/>
  <c r="C457" i="5"/>
  <c r="H457" i="5" s="1"/>
  <c r="B458" i="5"/>
  <c r="I456" i="5" l="1"/>
  <c r="J457" i="5"/>
  <c r="D458" i="5"/>
  <c r="C458" i="5"/>
  <c r="H458" i="5" s="1"/>
  <c r="B459" i="5"/>
  <c r="I457" i="5" l="1"/>
  <c r="J458" i="5"/>
  <c r="C459" i="5"/>
  <c r="H459" i="5" s="1"/>
  <c r="B460" i="5"/>
  <c r="D459" i="5"/>
  <c r="I458" i="5" l="1"/>
  <c r="J459" i="5"/>
  <c r="C460" i="5"/>
  <c r="H460" i="5" s="1"/>
  <c r="B461" i="5"/>
  <c r="D460" i="5"/>
  <c r="I459" i="5" l="1"/>
  <c r="J460" i="5"/>
  <c r="D461" i="5"/>
  <c r="B462" i="5"/>
  <c r="C461" i="5"/>
  <c r="H461" i="5" s="1"/>
  <c r="I460" i="5" l="1"/>
  <c r="J461" i="5"/>
  <c r="B463" i="5"/>
  <c r="C462" i="5"/>
  <c r="H462" i="5" s="1"/>
  <c r="D462" i="5"/>
  <c r="I461" i="5" l="1"/>
  <c r="J462" i="5"/>
  <c r="B464" i="5"/>
  <c r="D463" i="5"/>
  <c r="C463" i="5"/>
  <c r="H463" i="5" s="1"/>
  <c r="I462" i="5" l="1"/>
  <c r="J463" i="5"/>
  <c r="C464" i="5"/>
  <c r="H464" i="5" s="1"/>
  <c r="D464" i="5"/>
  <c r="B465" i="5"/>
  <c r="I463" i="5" l="1"/>
  <c r="J464" i="5"/>
  <c r="D465" i="5"/>
  <c r="C465" i="5"/>
  <c r="H465" i="5" s="1"/>
  <c r="B466" i="5"/>
  <c r="I464" i="5" l="1"/>
  <c r="J465" i="5"/>
  <c r="D466" i="5"/>
  <c r="B467" i="5"/>
  <c r="C466" i="5"/>
  <c r="H466" i="5" s="1"/>
  <c r="I465" i="5" l="1"/>
  <c r="J466" i="5"/>
  <c r="C467" i="5"/>
  <c r="H467" i="5" s="1"/>
  <c r="B468" i="5"/>
  <c r="D467" i="5"/>
  <c r="I466" i="5" l="1"/>
  <c r="J467" i="5"/>
  <c r="C468" i="5"/>
  <c r="H468" i="5" s="1"/>
  <c r="D468" i="5"/>
  <c r="B469" i="5"/>
  <c r="I467" i="5" l="1"/>
  <c r="J468" i="5"/>
  <c r="D469" i="5"/>
  <c r="B470" i="5"/>
  <c r="C469" i="5"/>
  <c r="H469" i="5" s="1"/>
  <c r="I468" i="5" l="1"/>
  <c r="J469" i="5"/>
  <c r="D470" i="5"/>
  <c r="C470" i="5"/>
  <c r="H470" i="5" s="1"/>
  <c r="B471" i="5"/>
  <c r="I469" i="5" l="1"/>
  <c r="J470" i="5"/>
  <c r="B472" i="5"/>
  <c r="D471" i="5"/>
  <c r="C471" i="5"/>
  <c r="H471" i="5" s="1"/>
  <c r="I470" i="5" l="1"/>
  <c r="J471" i="5"/>
  <c r="C472" i="5"/>
  <c r="H472" i="5" s="1"/>
  <c r="B473" i="5"/>
  <c r="D472" i="5"/>
  <c r="I471" i="5" l="1"/>
  <c r="J472" i="5"/>
  <c r="B474" i="5"/>
  <c r="C473" i="5"/>
  <c r="H473" i="5" s="1"/>
  <c r="D473" i="5"/>
  <c r="I472" i="5" l="1"/>
  <c r="J473" i="5"/>
  <c r="D474" i="5"/>
  <c r="C474" i="5"/>
  <c r="H474" i="5" s="1"/>
  <c r="B475" i="5"/>
  <c r="I473" i="5" l="1"/>
  <c r="J474" i="5"/>
  <c r="C475" i="5"/>
  <c r="H475" i="5" s="1"/>
  <c r="D475" i="5"/>
  <c r="B476" i="5"/>
  <c r="I474" i="5" l="1"/>
  <c r="J475" i="5"/>
  <c r="D476" i="5"/>
  <c r="B477" i="5"/>
  <c r="C476" i="5"/>
  <c r="H476" i="5" s="1"/>
  <c r="I475" i="5" l="1"/>
  <c r="J476" i="5"/>
  <c r="D477" i="5"/>
  <c r="B478" i="5"/>
  <c r="C477" i="5"/>
  <c r="H477" i="5" s="1"/>
  <c r="I476" i="5" l="1"/>
  <c r="J477" i="5"/>
  <c r="D478" i="5"/>
  <c r="B479" i="5"/>
  <c r="C478" i="5"/>
  <c r="H478" i="5" s="1"/>
  <c r="I477" i="5" l="1"/>
  <c r="J478" i="5"/>
  <c r="B480" i="5"/>
  <c r="D479" i="5"/>
  <c r="C479" i="5"/>
  <c r="H479" i="5" s="1"/>
  <c r="I478" i="5" l="1"/>
  <c r="J479" i="5"/>
  <c r="C480" i="5"/>
  <c r="H480" i="5" s="1"/>
  <c r="B481" i="5"/>
  <c r="D480" i="5"/>
  <c r="I479" i="5" l="1"/>
  <c r="J480" i="5"/>
  <c r="B482" i="5"/>
  <c r="C481" i="5"/>
  <c r="H481" i="5" s="1"/>
  <c r="D481" i="5"/>
  <c r="I480" i="5" l="1"/>
  <c r="J481" i="5"/>
  <c r="D482" i="5"/>
  <c r="C482" i="5"/>
  <c r="H482" i="5" s="1"/>
  <c r="B483" i="5"/>
  <c r="I481" i="5" l="1"/>
  <c r="J482" i="5"/>
  <c r="C483" i="5"/>
  <c r="H483" i="5" s="1"/>
  <c r="D483" i="5"/>
  <c r="B484" i="5"/>
  <c r="I482" i="5" l="1"/>
  <c r="J483" i="5"/>
  <c r="C484" i="5"/>
  <c r="H484" i="5" s="1"/>
  <c r="B485" i="5"/>
  <c r="D484" i="5"/>
  <c r="I483" i="5" l="1"/>
  <c r="J484" i="5"/>
  <c r="D485" i="5"/>
  <c r="C485" i="5"/>
  <c r="H485" i="5" s="1"/>
  <c r="B486" i="5"/>
  <c r="I484" i="5" l="1"/>
  <c r="J485" i="5"/>
  <c r="D486" i="5"/>
  <c r="B487" i="5"/>
  <c r="C486" i="5"/>
  <c r="H486" i="5" s="1"/>
  <c r="I485" i="5" l="1"/>
  <c r="J486" i="5"/>
  <c r="B488" i="5"/>
  <c r="D487" i="5"/>
  <c r="C487" i="5"/>
  <c r="H487" i="5" s="1"/>
  <c r="I486" i="5" l="1"/>
  <c r="J487" i="5"/>
  <c r="C488" i="5"/>
  <c r="H488" i="5" s="1"/>
  <c r="D488" i="5"/>
  <c r="B489" i="5"/>
  <c r="I487" i="5" l="1"/>
  <c r="J488" i="5"/>
  <c r="D489" i="5"/>
  <c r="B490" i="5"/>
  <c r="C489" i="5"/>
  <c r="H489" i="5" s="1"/>
  <c r="I488" i="5" l="1"/>
  <c r="J489" i="5"/>
  <c r="D490" i="5"/>
  <c r="B491" i="5"/>
  <c r="C490" i="5"/>
  <c r="H490" i="5" s="1"/>
  <c r="I489" i="5" l="1"/>
  <c r="J490" i="5"/>
  <c r="C491" i="5"/>
  <c r="H491" i="5" s="1"/>
  <c r="D491" i="5"/>
  <c r="B492" i="5"/>
  <c r="I490" i="5" l="1"/>
  <c r="J491" i="5"/>
  <c r="C492" i="5"/>
  <c r="H492" i="5" s="1"/>
  <c r="B493" i="5"/>
  <c r="D492" i="5"/>
  <c r="I491" i="5" l="1"/>
  <c r="J492" i="5"/>
  <c r="D493" i="5"/>
  <c r="C493" i="5"/>
  <c r="H493" i="5" s="1"/>
  <c r="B494" i="5"/>
  <c r="I492" i="5" l="1"/>
  <c r="J493" i="5"/>
  <c r="C494" i="5"/>
  <c r="H494" i="5" s="1"/>
  <c r="D494" i="5"/>
  <c r="B495" i="5"/>
  <c r="I493" i="5" l="1"/>
  <c r="J494" i="5"/>
  <c r="B496" i="5"/>
  <c r="D495" i="5"/>
  <c r="C495" i="5"/>
  <c r="H495" i="5" s="1"/>
  <c r="I494" i="5" l="1"/>
  <c r="J495" i="5"/>
  <c r="C496" i="5"/>
  <c r="H496" i="5" s="1"/>
  <c r="B497" i="5"/>
  <c r="D496" i="5"/>
  <c r="I495" i="5" l="1"/>
  <c r="J496" i="5"/>
  <c r="C497" i="5"/>
  <c r="H497" i="5" s="1"/>
  <c r="B498" i="5"/>
  <c r="D497" i="5"/>
  <c r="I496" i="5" l="1"/>
  <c r="J497" i="5"/>
  <c r="D498" i="5"/>
  <c r="C498" i="5"/>
  <c r="H498" i="5" s="1"/>
  <c r="B499" i="5"/>
  <c r="I497" i="5" l="1"/>
  <c r="J498" i="5"/>
  <c r="C499" i="5"/>
  <c r="H499" i="5" s="1"/>
  <c r="D499" i="5"/>
  <c r="B500" i="5"/>
  <c r="I498" i="5" l="1"/>
  <c r="J499" i="5"/>
  <c r="C500" i="5"/>
  <c r="H500" i="5" s="1"/>
  <c r="B501" i="5"/>
  <c r="D500" i="5"/>
  <c r="I499" i="5" l="1"/>
  <c r="J500" i="5"/>
  <c r="D501" i="5"/>
  <c r="C501" i="5"/>
  <c r="H501" i="5" s="1"/>
  <c r="B502" i="5"/>
  <c r="I500" i="5" l="1"/>
  <c r="J501" i="5"/>
  <c r="B503" i="5"/>
  <c r="C502" i="5"/>
  <c r="H502" i="5" s="1"/>
  <c r="D502" i="5"/>
  <c r="I501" i="5" l="1"/>
  <c r="J502" i="5"/>
  <c r="B504" i="5"/>
  <c r="D503" i="5"/>
  <c r="C503" i="5"/>
  <c r="H503" i="5" s="1"/>
  <c r="I502" i="5" l="1"/>
  <c r="J503" i="5"/>
  <c r="C504" i="5"/>
  <c r="H504" i="5" s="1"/>
  <c r="D504" i="5"/>
  <c r="B505" i="5"/>
  <c r="I503" i="5" l="1"/>
  <c r="J504" i="5"/>
  <c r="B506" i="5"/>
  <c r="D505" i="5"/>
  <c r="C505" i="5"/>
  <c r="H505" i="5" s="1"/>
  <c r="I504" i="5" l="1"/>
  <c r="J505" i="5"/>
  <c r="D506" i="5"/>
  <c r="C506" i="5"/>
  <c r="H506" i="5" s="1"/>
  <c r="B507" i="5"/>
  <c r="I505" i="5" l="1"/>
  <c r="J506" i="5"/>
  <c r="C507" i="5"/>
  <c r="H507" i="5" s="1"/>
  <c r="D507" i="5"/>
  <c r="B508" i="5"/>
  <c r="I506" i="5" l="1"/>
  <c r="J507" i="5"/>
  <c r="C508" i="5"/>
  <c r="H508" i="5" s="1"/>
  <c r="B509" i="5"/>
  <c r="D508" i="5"/>
  <c r="I507" i="5" l="1"/>
  <c r="J508" i="5"/>
  <c r="D509" i="5"/>
  <c r="B510" i="5"/>
  <c r="C509" i="5"/>
  <c r="H509" i="5" s="1"/>
  <c r="I508" i="5" l="1"/>
  <c r="J509" i="5"/>
  <c r="B511" i="5"/>
  <c r="D510" i="5"/>
  <c r="C510" i="5"/>
  <c r="H510" i="5" s="1"/>
  <c r="I509" i="5" l="1"/>
  <c r="J510" i="5"/>
  <c r="B512" i="5"/>
  <c r="D511" i="5"/>
  <c r="C511" i="5"/>
  <c r="H511" i="5" s="1"/>
  <c r="I510" i="5" l="1"/>
  <c r="J511" i="5"/>
  <c r="C512" i="5"/>
  <c r="H512" i="5" s="1"/>
  <c r="B513" i="5"/>
  <c r="D512" i="5"/>
  <c r="I511" i="5" l="1"/>
  <c r="J512" i="5"/>
  <c r="D513" i="5"/>
  <c r="C513" i="5"/>
  <c r="H513" i="5" s="1"/>
  <c r="B514" i="5"/>
  <c r="I512" i="5" l="1"/>
  <c r="J513" i="5"/>
  <c r="D514" i="5"/>
  <c r="C514" i="5"/>
  <c r="H514" i="5" s="1"/>
  <c r="B515" i="5"/>
  <c r="I513" i="5" l="1"/>
  <c r="J514" i="5"/>
  <c r="D515" i="5"/>
  <c r="B516" i="5"/>
  <c r="C515" i="5"/>
  <c r="H515" i="5" s="1"/>
  <c r="I514" i="5" l="1"/>
  <c r="J515" i="5"/>
  <c r="D516" i="5"/>
  <c r="B517" i="5"/>
  <c r="C516" i="5"/>
  <c r="H516" i="5" s="1"/>
  <c r="I515" i="5" l="1"/>
  <c r="J516" i="5"/>
  <c r="D517" i="5"/>
  <c r="C517" i="5"/>
  <c r="H517" i="5" s="1"/>
  <c r="B518" i="5"/>
  <c r="I516" i="5" l="1"/>
  <c r="J517" i="5"/>
  <c r="B519" i="5"/>
  <c r="D518" i="5"/>
  <c r="C518" i="5"/>
  <c r="H518" i="5" s="1"/>
  <c r="I517" i="5" l="1"/>
  <c r="J518" i="5"/>
  <c r="B520" i="5"/>
  <c r="D519" i="5"/>
  <c r="C519" i="5"/>
  <c r="H519" i="5" s="1"/>
  <c r="I518" i="5" l="1"/>
  <c r="J519" i="5"/>
  <c r="C520" i="5"/>
  <c r="H520" i="5" s="1"/>
  <c r="B521" i="5"/>
  <c r="D520" i="5"/>
  <c r="I519" i="5" l="1"/>
  <c r="J520" i="5"/>
  <c r="D521" i="5"/>
  <c r="B522" i="5"/>
  <c r="C521" i="5"/>
  <c r="H521" i="5" s="1"/>
  <c r="I520" i="5" l="1"/>
  <c r="J521" i="5"/>
  <c r="D522" i="5"/>
  <c r="C522" i="5"/>
  <c r="H522" i="5" s="1"/>
  <c r="B523" i="5"/>
  <c r="I521" i="5" l="1"/>
  <c r="J522" i="5"/>
  <c r="C523" i="5"/>
  <c r="H523" i="5" s="1"/>
  <c r="D523" i="5"/>
  <c r="B524" i="5"/>
  <c r="I522" i="5" l="1"/>
  <c r="J523" i="5"/>
  <c r="B525" i="5"/>
  <c r="D524" i="5"/>
  <c r="C524" i="5"/>
  <c r="H524" i="5" s="1"/>
  <c r="I523" i="5" l="1"/>
  <c r="J524" i="5"/>
  <c r="C525" i="5"/>
  <c r="H525" i="5" s="1"/>
  <c r="D525" i="5"/>
  <c r="B526" i="5"/>
  <c r="I524" i="5" l="1"/>
  <c r="L252" i="5" s="1"/>
  <c r="L328" i="5"/>
  <c r="L332" i="5"/>
  <c r="L336" i="5"/>
  <c r="L340" i="5"/>
  <c r="L344" i="5"/>
  <c r="L348" i="5"/>
  <c r="L352" i="5"/>
  <c r="L356" i="5"/>
  <c r="L360" i="5"/>
  <c r="L364" i="5"/>
  <c r="L368" i="5"/>
  <c r="L372" i="5"/>
  <c r="L376" i="5"/>
  <c r="L380" i="5"/>
  <c r="L384" i="5"/>
  <c r="L388" i="5"/>
  <c r="L392" i="5"/>
  <c r="L396" i="5"/>
  <c r="L400" i="5"/>
  <c r="L404" i="5"/>
  <c r="L408" i="5"/>
  <c r="L412" i="5"/>
  <c r="L416" i="5"/>
  <c r="L420" i="5"/>
  <c r="L424" i="5"/>
  <c r="L428" i="5"/>
  <c r="L432" i="5"/>
  <c r="L436" i="5"/>
  <c r="L440" i="5"/>
  <c r="L444" i="5"/>
  <c r="L448" i="5"/>
  <c r="L452" i="5"/>
  <c r="L456" i="5"/>
  <c r="L460" i="5"/>
  <c r="L464" i="5"/>
  <c r="L468" i="5"/>
  <c r="L472" i="5"/>
  <c r="L474" i="5"/>
  <c r="L476" i="5"/>
  <c r="L478" i="5"/>
  <c r="L480" i="5"/>
  <c r="L482" i="5"/>
  <c r="L484" i="5"/>
  <c r="L486" i="5"/>
  <c r="L488" i="5"/>
  <c r="L490" i="5"/>
  <c r="L492" i="5"/>
  <c r="L494" i="5"/>
  <c r="L496" i="5"/>
  <c r="L498" i="5"/>
  <c r="L500" i="5"/>
  <c r="L502" i="5"/>
  <c r="L504" i="5"/>
  <c r="L506" i="5"/>
  <c r="L508" i="5"/>
  <c r="L510" i="5"/>
  <c r="L512" i="5"/>
  <c r="L514" i="5"/>
  <c r="L516" i="5"/>
  <c r="L518" i="5"/>
  <c r="L520" i="5"/>
  <c r="L521" i="5"/>
  <c r="L522" i="5"/>
  <c r="L523" i="5"/>
  <c r="L524" i="5"/>
  <c r="L525" i="5"/>
  <c r="L526" i="5"/>
  <c r="B527" i="5"/>
  <c r="C526" i="5"/>
  <c r="H526" i="5" s="1"/>
  <c r="D526" i="5"/>
  <c r="J525" i="5"/>
  <c r="L470" i="5" l="1"/>
  <c r="L466" i="5"/>
  <c r="L462" i="5"/>
  <c r="L458" i="5"/>
  <c r="L454" i="5"/>
  <c r="L450" i="5"/>
  <c r="L446" i="5"/>
  <c r="L442" i="5"/>
  <c r="L438" i="5"/>
  <c r="L434" i="5"/>
  <c r="L430" i="5"/>
  <c r="L426" i="5"/>
  <c r="L422" i="5"/>
  <c r="L418" i="5"/>
  <c r="L414" i="5"/>
  <c r="L410" i="5"/>
  <c r="L406" i="5"/>
  <c r="L402" i="5"/>
  <c r="L398" i="5"/>
  <c r="L394" i="5"/>
  <c r="L390" i="5"/>
  <c r="L386" i="5"/>
  <c r="L382" i="5"/>
  <c r="L378" i="5"/>
  <c r="L374" i="5"/>
  <c r="L370" i="5"/>
  <c r="L366" i="5"/>
  <c r="L362" i="5"/>
  <c r="L358" i="5"/>
  <c r="L354" i="5"/>
  <c r="L350" i="5"/>
  <c r="L346" i="5"/>
  <c r="L342" i="5"/>
  <c r="L338" i="5"/>
  <c r="L334" i="5"/>
  <c r="L330" i="5"/>
  <c r="L326" i="5"/>
  <c r="L324" i="5"/>
  <c r="L322" i="5"/>
  <c r="L320" i="5"/>
  <c r="L318" i="5"/>
  <c r="L316" i="5"/>
  <c r="L314" i="5"/>
  <c r="L312" i="5"/>
  <c r="L310" i="5"/>
  <c r="L519" i="5"/>
  <c r="L517" i="5"/>
  <c r="L515" i="5"/>
  <c r="L513" i="5"/>
  <c r="L511" i="5"/>
  <c r="L509" i="5"/>
  <c r="L507" i="5"/>
  <c r="L505" i="5"/>
  <c r="L503" i="5"/>
  <c r="L501" i="5"/>
  <c r="L499" i="5"/>
  <c r="L497" i="5"/>
  <c r="L495" i="5"/>
  <c r="L493" i="5"/>
  <c r="L491" i="5"/>
  <c r="L489" i="5"/>
  <c r="L487" i="5"/>
  <c r="L485" i="5"/>
  <c r="L483" i="5"/>
  <c r="L481" i="5"/>
  <c r="L479" i="5"/>
  <c r="L477" i="5"/>
  <c r="L475" i="5"/>
  <c r="L473" i="5"/>
  <c r="L471" i="5"/>
  <c r="L469" i="5"/>
  <c r="L467" i="5"/>
  <c r="L465" i="5"/>
  <c r="L463" i="5"/>
  <c r="L461" i="5"/>
  <c r="L459" i="5"/>
  <c r="L457" i="5"/>
  <c r="L455" i="5"/>
  <c r="L453" i="5"/>
  <c r="L451" i="5"/>
  <c r="L449" i="5"/>
  <c r="L447" i="5"/>
  <c r="L445" i="5"/>
  <c r="L443" i="5"/>
  <c r="L441" i="5"/>
  <c r="L439" i="5"/>
  <c r="L437" i="5"/>
  <c r="L435" i="5"/>
  <c r="L433" i="5"/>
  <c r="L431" i="5"/>
  <c r="L429" i="5"/>
  <c r="L427" i="5"/>
  <c r="L425" i="5"/>
  <c r="L423" i="5"/>
  <c r="L421" i="5"/>
  <c r="L419" i="5"/>
  <c r="L417" i="5"/>
  <c r="L415" i="5"/>
  <c r="L413" i="5"/>
  <c r="L411" i="5"/>
  <c r="L409" i="5"/>
  <c r="L407" i="5"/>
  <c r="L405" i="5"/>
  <c r="L403" i="5"/>
  <c r="L401" i="5"/>
  <c r="L399" i="5"/>
  <c r="L397" i="5"/>
  <c r="L395" i="5"/>
  <c r="L393" i="5"/>
  <c r="L391" i="5"/>
  <c r="L389" i="5"/>
  <c r="L387" i="5"/>
  <c r="L385" i="5"/>
  <c r="L383" i="5"/>
  <c r="L381" i="5"/>
  <c r="L379" i="5"/>
  <c r="L377" i="5"/>
  <c r="L375" i="5"/>
  <c r="L373" i="5"/>
  <c r="L371" i="5"/>
  <c r="L369" i="5"/>
  <c r="L367" i="5"/>
  <c r="L365" i="5"/>
  <c r="L363" i="5"/>
  <c r="L361" i="5"/>
  <c r="L359" i="5"/>
  <c r="L357" i="5"/>
  <c r="L355" i="5"/>
  <c r="L353" i="5"/>
  <c r="L351" i="5"/>
  <c r="L349" i="5"/>
  <c r="L347" i="5"/>
  <c r="L345" i="5"/>
  <c r="L343" i="5"/>
  <c r="L341" i="5"/>
  <c r="L339" i="5"/>
  <c r="L337" i="5"/>
  <c r="L335" i="5"/>
  <c r="L333" i="5"/>
  <c r="L331" i="5"/>
  <c r="L329" i="5"/>
  <c r="L327" i="5"/>
  <c r="L325" i="5"/>
  <c r="L323" i="5"/>
  <c r="L321" i="5"/>
  <c r="L319" i="5"/>
  <c r="L317" i="5"/>
  <c r="L315" i="5"/>
  <c r="L313" i="5"/>
  <c r="L311" i="5"/>
  <c r="L309" i="5"/>
  <c r="L248" i="5"/>
  <c r="L278" i="5"/>
  <c r="L237" i="5"/>
  <c r="L290" i="5"/>
  <c r="L259" i="5"/>
  <c r="L298" i="5"/>
  <c r="L213" i="5"/>
  <c r="L306" i="5"/>
  <c r="L216" i="5"/>
  <c r="L307" i="5"/>
  <c r="L236" i="5"/>
  <c r="L308" i="5"/>
  <c r="L258" i="5"/>
  <c r="L260" i="5"/>
  <c r="L299" i="5"/>
  <c r="L291" i="5"/>
  <c r="L271" i="5"/>
  <c r="L220" i="5"/>
  <c r="L211" i="5"/>
  <c r="L282" i="5"/>
  <c r="L264" i="5"/>
  <c r="L272" i="5"/>
  <c r="L262" i="5"/>
  <c r="L253" i="5"/>
  <c r="L229" i="5"/>
  <c r="L283" i="5"/>
  <c r="L300" i="5"/>
  <c r="L292" i="5"/>
  <c r="L241" i="5"/>
  <c r="L232" i="5"/>
  <c r="L281" i="5"/>
  <c r="L226" i="5"/>
  <c r="L238" i="5"/>
  <c r="L224" i="5"/>
  <c r="L249" i="5"/>
  <c r="L247" i="5"/>
  <c r="L218" i="5"/>
  <c r="L231" i="5"/>
  <c r="L301" i="5"/>
  <c r="L293" i="5"/>
  <c r="L285" i="5"/>
  <c r="L268" i="5"/>
  <c r="L230" i="5"/>
  <c r="L243" i="5"/>
  <c r="L276" i="5"/>
  <c r="L261" i="5"/>
  <c r="L244" i="5"/>
  <c r="L222" i="5"/>
  <c r="L277" i="5"/>
  <c r="L250" i="5"/>
  <c r="L302" i="5"/>
  <c r="L294" i="5"/>
  <c r="L286" i="5"/>
  <c r="L219" i="5"/>
  <c r="L217" i="5"/>
  <c r="L235" i="5"/>
  <c r="L240" i="5"/>
  <c r="L239" i="5"/>
  <c r="L233" i="5"/>
  <c r="L215" i="5"/>
  <c r="L279" i="5"/>
  <c r="L214" i="5"/>
  <c r="L303" i="5"/>
  <c r="L295" i="5"/>
  <c r="L287" i="5"/>
  <c r="L280" i="5"/>
  <c r="L227" i="5"/>
  <c r="L254" i="5"/>
  <c r="L257" i="5"/>
  <c r="L266" i="5"/>
  <c r="L267" i="5"/>
  <c r="L242" i="5"/>
  <c r="L274" i="5"/>
  <c r="L221" i="5"/>
  <c r="L304" i="5"/>
  <c r="L296" i="5"/>
  <c r="L288" i="5"/>
  <c r="L245" i="5"/>
  <c r="L270" i="5"/>
  <c r="L212" i="5"/>
  <c r="L275" i="5"/>
  <c r="L246" i="5"/>
  <c r="L251" i="5"/>
  <c r="L234" i="5"/>
  <c r="L255" i="5"/>
  <c r="L269" i="5"/>
  <c r="L305" i="5"/>
  <c r="L297" i="5"/>
  <c r="L289" i="5"/>
  <c r="L265" i="5"/>
  <c r="L228" i="5"/>
  <c r="L273" i="5"/>
  <c r="L263" i="5"/>
  <c r="L284" i="5"/>
  <c r="L223" i="5"/>
  <c r="L256" i="5"/>
  <c r="L225" i="5"/>
  <c r="I525" i="5"/>
  <c r="L125" i="5"/>
  <c r="L120" i="5"/>
  <c r="L184" i="5"/>
  <c r="L89" i="5"/>
  <c r="L138" i="5"/>
  <c r="L208" i="5"/>
  <c r="L123" i="5"/>
  <c r="L146" i="5"/>
  <c r="L168" i="5"/>
  <c r="L148" i="5"/>
  <c r="L115" i="5"/>
  <c r="L99" i="5"/>
  <c r="L144" i="5"/>
  <c r="L97" i="5"/>
  <c r="L174" i="5"/>
  <c r="L90" i="5"/>
  <c r="L177" i="5"/>
  <c r="L160" i="5"/>
  <c r="L182" i="5"/>
  <c r="L129" i="5"/>
  <c r="L169" i="5"/>
  <c r="L114" i="5"/>
  <c r="L109" i="5"/>
  <c r="L143" i="5"/>
  <c r="L191" i="5"/>
  <c r="L196" i="5"/>
  <c r="L133" i="5"/>
  <c r="L87" i="5"/>
  <c r="L189" i="5"/>
  <c r="L201" i="5"/>
  <c r="L147" i="5"/>
  <c r="L171" i="5"/>
  <c r="L190" i="5"/>
  <c r="L119" i="5"/>
  <c r="L175" i="5"/>
  <c r="L164" i="5"/>
  <c r="L82" i="5"/>
  <c r="L172" i="5"/>
  <c r="L188" i="5"/>
  <c r="L178" i="5"/>
  <c r="L195" i="5"/>
  <c r="L154" i="5"/>
  <c r="L157" i="5"/>
  <c r="L203" i="5"/>
  <c r="L198" i="5"/>
  <c r="L167" i="5"/>
  <c r="L173" i="5"/>
  <c r="L183" i="5"/>
  <c r="L192" i="5"/>
  <c r="L185" i="5"/>
  <c r="L181" i="5"/>
  <c r="L170" i="5"/>
  <c r="L186" i="5"/>
  <c r="L200" i="5"/>
  <c r="L202" i="5"/>
  <c r="L197" i="5"/>
  <c r="L136" i="5"/>
  <c r="L150" i="5"/>
  <c r="L83" i="5"/>
  <c r="L209" i="5"/>
  <c r="L151" i="5"/>
  <c r="L166" i="5"/>
  <c r="L207" i="5"/>
  <c r="L204" i="5"/>
  <c r="L128" i="5"/>
  <c r="L127" i="5"/>
  <c r="L179" i="5"/>
  <c r="L137" i="5"/>
  <c r="L163" i="5"/>
  <c r="L193" i="5"/>
  <c r="L162" i="5"/>
  <c r="L145" i="5"/>
  <c r="L96" i="5"/>
  <c r="L210" i="5"/>
  <c r="L165" i="5"/>
  <c r="L205" i="5"/>
  <c r="L161" i="5"/>
  <c r="L206" i="5"/>
  <c r="L155" i="5"/>
  <c r="L156" i="5"/>
  <c r="L86" i="5"/>
  <c r="L187" i="5"/>
  <c r="L180" i="5"/>
  <c r="L105" i="5"/>
  <c r="L199" i="5"/>
  <c r="L88" i="5"/>
  <c r="L158" i="5"/>
  <c r="L159" i="5"/>
  <c r="L132" i="5"/>
  <c r="L107" i="5"/>
  <c r="L134" i="5"/>
  <c r="L108" i="5"/>
  <c r="L152" i="5"/>
  <c r="L194" i="5"/>
  <c r="L149" i="5"/>
  <c r="L176" i="5"/>
  <c r="L153" i="5"/>
  <c r="L116" i="5"/>
  <c r="L98" i="5"/>
  <c r="L95" i="5"/>
  <c r="L102" i="5"/>
  <c r="L110" i="5"/>
  <c r="L85" i="5"/>
  <c r="L142" i="5"/>
  <c r="L100" i="5"/>
  <c r="L141" i="5"/>
  <c r="L139" i="5"/>
  <c r="L81" i="5"/>
  <c r="L94" i="5"/>
  <c r="L122" i="5"/>
  <c r="L104" i="5"/>
  <c r="L126" i="5"/>
  <c r="L140" i="5"/>
  <c r="L121" i="5"/>
  <c r="L130" i="5"/>
  <c r="L91" i="5"/>
  <c r="L92" i="5"/>
  <c r="L106" i="5"/>
  <c r="L131" i="5"/>
  <c r="L101" i="5"/>
  <c r="L124" i="5"/>
  <c r="L93" i="5"/>
  <c r="L117" i="5"/>
  <c r="L84" i="5"/>
  <c r="L118" i="5"/>
  <c r="L111" i="5"/>
  <c r="L113" i="5"/>
  <c r="L135" i="5"/>
  <c r="L103" i="5"/>
  <c r="L80" i="5"/>
  <c r="P80" i="5" s="1"/>
  <c r="L112" i="5"/>
  <c r="J526" i="5"/>
  <c r="B528" i="5"/>
  <c r="C527" i="5"/>
  <c r="H527" i="5" s="1"/>
  <c r="L527" i="5"/>
  <c r="D527" i="5"/>
  <c r="I526" i="5" l="1"/>
  <c r="P81" i="5"/>
  <c r="M80" i="5"/>
  <c r="B529" i="5"/>
  <c r="L528" i="5"/>
  <c r="C528" i="5"/>
  <c r="H528" i="5" s="1"/>
  <c r="D528" i="5"/>
  <c r="J527" i="5"/>
  <c r="I527" i="5" l="1"/>
  <c r="M81" i="5"/>
  <c r="P82" i="5"/>
  <c r="J528" i="5"/>
  <c r="C529" i="5"/>
  <c r="H529" i="5" s="1"/>
  <c r="L529" i="5"/>
  <c r="D529" i="5"/>
  <c r="I528" i="5" l="1"/>
  <c r="M82" i="5"/>
  <c r="P83" i="5"/>
  <c r="J529" i="5"/>
  <c r="I529" i="5" l="1"/>
  <c r="M83" i="5"/>
  <c r="P84" i="5"/>
  <c r="AA7" i="6"/>
  <c r="M84" i="5" l="1"/>
  <c r="M85" i="5" s="1"/>
  <c r="P85" i="5"/>
  <c r="P86" i="5" l="1"/>
  <c r="M86" i="5"/>
  <c r="P87" i="5" l="1"/>
  <c r="M87" i="5"/>
  <c r="P88" i="5" l="1"/>
  <c r="M88" i="5"/>
  <c r="P89" i="5" l="1"/>
  <c r="M89" i="5"/>
  <c r="P90" i="5" l="1"/>
  <c r="M90" i="5"/>
  <c r="P91" i="5" l="1"/>
  <c r="M91" i="5"/>
  <c r="P92" i="5" l="1"/>
  <c r="M92" i="5"/>
  <c r="P93" i="5" l="1"/>
  <c r="M93" i="5"/>
  <c r="P94" i="5" l="1"/>
  <c r="M94" i="5"/>
  <c r="P95" i="5" l="1"/>
  <c r="M95" i="5"/>
  <c r="P96" i="5" l="1"/>
  <c r="M96" i="5"/>
  <c r="P97" i="5" l="1"/>
  <c r="M97" i="5"/>
  <c r="P98" i="5" l="1"/>
  <c r="M98" i="5"/>
  <c r="P99" i="5" l="1"/>
  <c r="M99" i="5"/>
  <c r="P100" i="5" l="1"/>
  <c r="M100" i="5"/>
  <c r="P101" i="5" l="1"/>
  <c r="M101" i="5"/>
  <c r="P102" i="5" l="1"/>
  <c r="M102" i="5"/>
  <c r="P103" i="5" l="1"/>
  <c r="M103" i="5"/>
  <c r="P104" i="5" l="1"/>
  <c r="M104" i="5"/>
  <c r="P105" i="5" l="1"/>
  <c r="M105" i="5"/>
  <c r="P106" i="5" l="1"/>
  <c r="M106" i="5"/>
  <c r="P107" i="5" l="1"/>
  <c r="M107" i="5"/>
  <c r="P108" i="5" l="1"/>
  <c r="M108" i="5"/>
  <c r="P109" i="5" l="1"/>
  <c r="M109" i="5"/>
  <c r="P110" i="5" l="1"/>
  <c r="M110" i="5"/>
  <c r="P111" i="5" l="1"/>
  <c r="M111" i="5"/>
  <c r="P112" i="5" l="1"/>
  <c r="M112" i="5"/>
  <c r="P113" i="5" l="1"/>
  <c r="M113" i="5"/>
  <c r="P114" i="5" l="1"/>
  <c r="M114" i="5"/>
  <c r="P115" i="5" l="1"/>
  <c r="M115" i="5"/>
  <c r="P116" i="5" l="1"/>
  <c r="M116" i="5"/>
  <c r="P117" i="5" l="1"/>
  <c r="M117" i="5"/>
  <c r="P118" i="5" l="1"/>
  <c r="M118" i="5"/>
  <c r="P119" i="5" l="1"/>
  <c r="M119" i="5"/>
  <c r="P120" i="5" l="1"/>
  <c r="M120" i="5"/>
  <c r="P121" i="5" l="1"/>
  <c r="M121" i="5"/>
  <c r="P122" i="5" l="1"/>
  <c r="M122" i="5"/>
  <c r="P123" i="5" l="1"/>
  <c r="M123" i="5"/>
  <c r="P124" i="5" l="1"/>
  <c r="M124" i="5"/>
  <c r="P125" i="5" l="1"/>
  <c r="M125" i="5"/>
  <c r="P126" i="5" l="1"/>
  <c r="M126" i="5"/>
  <c r="P127" i="5" l="1"/>
  <c r="M127" i="5"/>
  <c r="P128" i="5" l="1"/>
  <c r="M128" i="5"/>
  <c r="P129" i="5" l="1"/>
  <c r="M129" i="5"/>
  <c r="P130" i="5" l="1"/>
  <c r="M130" i="5"/>
  <c r="P131" i="5" l="1"/>
  <c r="M131" i="5"/>
  <c r="P132" i="5" l="1"/>
  <c r="M132" i="5"/>
  <c r="P133" i="5" l="1"/>
  <c r="M133" i="5"/>
  <c r="P134" i="5" l="1"/>
  <c r="M134" i="5"/>
  <c r="P135" i="5" l="1"/>
  <c r="M135" i="5"/>
  <c r="P136" i="5" l="1"/>
  <c r="M136" i="5"/>
  <c r="P137" i="5" l="1"/>
  <c r="M137" i="5"/>
  <c r="P138" i="5" l="1"/>
  <c r="M138" i="5"/>
  <c r="P139" i="5" l="1"/>
  <c r="M139" i="5"/>
  <c r="P140" i="5" l="1"/>
  <c r="M140" i="5"/>
  <c r="P141" i="5" l="1"/>
  <c r="M141" i="5"/>
  <c r="P142" i="5" l="1"/>
  <c r="M142" i="5"/>
  <c r="P143" i="5" l="1"/>
  <c r="M143" i="5"/>
  <c r="P144" i="5" l="1"/>
  <c r="M144" i="5"/>
  <c r="P145" i="5" l="1"/>
  <c r="M145" i="5"/>
  <c r="P146" i="5" l="1"/>
  <c r="M146" i="5"/>
  <c r="P147" i="5" l="1"/>
  <c r="M147" i="5"/>
  <c r="P148" i="5" l="1"/>
  <c r="M148" i="5"/>
  <c r="P149" i="5" l="1"/>
  <c r="M149" i="5"/>
  <c r="P150" i="5" l="1"/>
  <c r="M150" i="5"/>
  <c r="P151" i="5" l="1"/>
  <c r="M151" i="5"/>
  <c r="P152" i="5" l="1"/>
  <c r="M152" i="5"/>
  <c r="P153" i="5" l="1"/>
  <c r="M153" i="5"/>
  <c r="P154" i="5" l="1"/>
  <c r="M154" i="5"/>
  <c r="P155" i="5" l="1"/>
  <c r="M155" i="5"/>
  <c r="P156" i="5" l="1"/>
  <c r="M156" i="5"/>
  <c r="P157" i="5" l="1"/>
  <c r="M157" i="5"/>
  <c r="P158" i="5" l="1"/>
  <c r="M158" i="5"/>
  <c r="P159" i="5" l="1"/>
  <c r="M159" i="5"/>
  <c r="P160" i="5" l="1"/>
  <c r="M160" i="5"/>
  <c r="P161" i="5" l="1"/>
  <c r="M161" i="5"/>
  <c r="P162" i="5" l="1"/>
  <c r="M162" i="5"/>
  <c r="P163" i="5" l="1"/>
  <c r="M163" i="5"/>
  <c r="P164" i="5" l="1"/>
  <c r="M164" i="5"/>
  <c r="P165" i="5" l="1"/>
  <c r="M165" i="5"/>
  <c r="P166" i="5" l="1"/>
  <c r="M166" i="5"/>
  <c r="P167" i="5" l="1"/>
  <c r="M167" i="5"/>
  <c r="P168" i="5" l="1"/>
  <c r="M168" i="5"/>
  <c r="P169" i="5" l="1"/>
  <c r="M169" i="5"/>
  <c r="P170" i="5" l="1"/>
  <c r="M170" i="5"/>
  <c r="P171" i="5" l="1"/>
  <c r="M171" i="5"/>
  <c r="P172" i="5" l="1"/>
  <c r="M172" i="5"/>
  <c r="P173" i="5" l="1"/>
  <c r="M173" i="5"/>
  <c r="P174" i="5" l="1"/>
  <c r="M174" i="5"/>
  <c r="P175" i="5" l="1"/>
  <c r="M175" i="5"/>
  <c r="P176" i="5" l="1"/>
  <c r="M176" i="5"/>
  <c r="P177" i="5" l="1"/>
  <c r="M177" i="5"/>
  <c r="P178" i="5" l="1"/>
  <c r="M178" i="5"/>
  <c r="P179" i="5" l="1"/>
  <c r="M179" i="5"/>
  <c r="P180" i="5" l="1"/>
  <c r="M180" i="5"/>
  <c r="P181" i="5" l="1"/>
  <c r="M181" i="5"/>
  <c r="P182" i="5" l="1"/>
  <c r="M182" i="5"/>
  <c r="P183" i="5" l="1"/>
  <c r="M183" i="5"/>
  <c r="P184" i="5" l="1"/>
  <c r="M184" i="5"/>
  <c r="P185" i="5" l="1"/>
  <c r="M185" i="5"/>
  <c r="P186" i="5" l="1"/>
  <c r="M186" i="5"/>
  <c r="P187" i="5" l="1"/>
  <c r="M187" i="5"/>
  <c r="P188" i="5" l="1"/>
  <c r="M188" i="5"/>
  <c r="P189" i="5" l="1"/>
  <c r="M189" i="5"/>
  <c r="P190" i="5" l="1"/>
  <c r="M190" i="5"/>
  <c r="P191" i="5" l="1"/>
  <c r="M191" i="5"/>
  <c r="P192" i="5" l="1"/>
  <c r="M192" i="5"/>
  <c r="P193" i="5" l="1"/>
  <c r="M193" i="5"/>
  <c r="P194" i="5" l="1"/>
  <c r="M194" i="5"/>
  <c r="P195" i="5" l="1"/>
  <c r="M195" i="5"/>
  <c r="P196" i="5" l="1"/>
  <c r="M196" i="5"/>
  <c r="P197" i="5" l="1"/>
  <c r="M197" i="5"/>
  <c r="P198" i="5" l="1"/>
  <c r="M198" i="5"/>
  <c r="P199" i="5" l="1"/>
  <c r="M199" i="5"/>
  <c r="P200" i="5" l="1"/>
  <c r="M200" i="5"/>
  <c r="P201" i="5" l="1"/>
  <c r="M201" i="5"/>
  <c r="P202" i="5" l="1"/>
  <c r="M202" i="5"/>
  <c r="P203" i="5" l="1"/>
  <c r="M203" i="5"/>
  <c r="P204" i="5" l="1"/>
  <c r="M204" i="5"/>
  <c r="P205" i="5" l="1"/>
  <c r="M205" i="5"/>
  <c r="P206" i="5" l="1"/>
  <c r="M206" i="5"/>
  <c r="P207" i="5" l="1"/>
  <c r="M207" i="5"/>
  <c r="P208" i="5" l="1"/>
  <c r="M208" i="5"/>
  <c r="P209" i="5" l="1"/>
  <c r="M209" i="5"/>
  <c r="P210" i="5" l="1"/>
  <c r="M210" i="5"/>
  <c r="P211" i="5" l="1"/>
  <c r="M211" i="5"/>
  <c r="P212" i="5" l="1"/>
  <c r="M212" i="5"/>
  <c r="P213" i="5" l="1"/>
  <c r="M213" i="5"/>
  <c r="P214" i="5" l="1"/>
  <c r="M214" i="5"/>
  <c r="P215" i="5" l="1"/>
  <c r="M215" i="5"/>
  <c r="P216" i="5" l="1"/>
  <c r="M216" i="5"/>
  <c r="P217" i="5" l="1"/>
  <c r="M217" i="5"/>
  <c r="P218" i="5" l="1"/>
  <c r="M218" i="5"/>
  <c r="P219" i="5" l="1"/>
  <c r="M219" i="5"/>
  <c r="P220" i="5" l="1"/>
  <c r="M220" i="5"/>
  <c r="P221" i="5" l="1"/>
  <c r="M221" i="5"/>
  <c r="P222" i="5" l="1"/>
  <c r="M222" i="5"/>
  <c r="P223" i="5" l="1"/>
  <c r="M223" i="5"/>
  <c r="P224" i="5" l="1"/>
  <c r="M224" i="5"/>
  <c r="P225" i="5" l="1"/>
  <c r="M225" i="5"/>
  <c r="P226" i="5" l="1"/>
  <c r="M226" i="5"/>
  <c r="P227" i="5" l="1"/>
  <c r="M227" i="5"/>
  <c r="P228" i="5" l="1"/>
  <c r="M228" i="5"/>
  <c r="P229" i="5" l="1"/>
  <c r="M229" i="5"/>
  <c r="P230" i="5" l="1"/>
  <c r="M230" i="5"/>
  <c r="P231" i="5" l="1"/>
  <c r="M231" i="5"/>
  <c r="P232" i="5" l="1"/>
  <c r="M232" i="5"/>
  <c r="P233" i="5" l="1"/>
  <c r="M233" i="5"/>
  <c r="P234" i="5" l="1"/>
  <c r="M234" i="5"/>
  <c r="P235" i="5" l="1"/>
  <c r="M235" i="5"/>
  <c r="P236" i="5" l="1"/>
  <c r="M236" i="5"/>
  <c r="P237" i="5" l="1"/>
  <c r="M237" i="5"/>
  <c r="P238" i="5" l="1"/>
  <c r="M238" i="5"/>
  <c r="P239" i="5" l="1"/>
  <c r="M239" i="5"/>
  <c r="P240" i="5" l="1"/>
  <c r="M240" i="5"/>
  <c r="P241" i="5" l="1"/>
  <c r="M241" i="5"/>
  <c r="P242" i="5" l="1"/>
  <c r="M242" i="5"/>
  <c r="P243" i="5" l="1"/>
  <c r="M243" i="5"/>
  <c r="P244" i="5" l="1"/>
  <c r="M244" i="5"/>
  <c r="P245" i="5" l="1"/>
  <c r="M245" i="5"/>
  <c r="P246" i="5" l="1"/>
  <c r="M246" i="5"/>
  <c r="P247" i="5" l="1"/>
  <c r="M247" i="5"/>
  <c r="P248" i="5" l="1"/>
  <c r="M248" i="5"/>
  <c r="P249" i="5" l="1"/>
  <c r="M249" i="5"/>
  <c r="P250" i="5" l="1"/>
  <c r="M250" i="5"/>
  <c r="P251" i="5" l="1"/>
  <c r="M251" i="5"/>
  <c r="P252" i="5" l="1"/>
  <c r="M252" i="5"/>
  <c r="P253" i="5" l="1"/>
  <c r="M253" i="5"/>
  <c r="P254" i="5" l="1"/>
  <c r="M254" i="5"/>
  <c r="P255" i="5" l="1"/>
  <c r="M255" i="5"/>
  <c r="P256" i="5" l="1"/>
  <c r="M256" i="5"/>
  <c r="P257" i="5" l="1"/>
  <c r="M257" i="5"/>
  <c r="P258" i="5" l="1"/>
  <c r="M258" i="5"/>
  <c r="P259" i="5" l="1"/>
  <c r="M259" i="5"/>
  <c r="P260" i="5" l="1"/>
  <c r="M260" i="5"/>
  <c r="P261" i="5" l="1"/>
  <c r="M261" i="5"/>
  <c r="P262" i="5" l="1"/>
  <c r="M262" i="5"/>
  <c r="P263" i="5" l="1"/>
  <c r="M263" i="5"/>
  <c r="P264" i="5" l="1"/>
  <c r="M264" i="5"/>
  <c r="P265" i="5" l="1"/>
  <c r="M265" i="5"/>
  <c r="P266" i="5" l="1"/>
  <c r="M266" i="5"/>
  <c r="P267" i="5" l="1"/>
  <c r="M267" i="5"/>
  <c r="P268" i="5" l="1"/>
  <c r="M268" i="5"/>
  <c r="P269" i="5" l="1"/>
  <c r="M269" i="5"/>
  <c r="P270" i="5" l="1"/>
  <c r="M270" i="5"/>
  <c r="P271" i="5" l="1"/>
  <c r="M271" i="5"/>
  <c r="P272" i="5" l="1"/>
  <c r="M272" i="5"/>
  <c r="P273" i="5" l="1"/>
  <c r="M273" i="5"/>
  <c r="P274" i="5" l="1"/>
  <c r="M274" i="5"/>
  <c r="P275" i="5" l="1"/>
  <c r="M275" i="5"/>
  <c r="P276" i="5" l="1"/>
  <c r="M276" i="5"/>
  <c r="P277" i="5" l="1"/>
  <c r="M277" i="5"/>
  <c r="P278" i="5" l="1"/>
  <c r="M278" i="5"/>
  <c r="P279" i="5" l="1"/>
  <c r="M279" i="5"/>
  <c r="P280" i="5" l="1"/>
  <c r="M280" i="5"/>
  <c r="P281" i="5" l="1"/>
  <c r="M281" i="5"/>
  <c r="P282" i="5" l="1"/>
  <c r="M282" i="5"/>
  <c r="P283" i="5" l="1"/>
  <c r="M283" i="5"/>
  <c r="P284" i="5" l="1"/>
  <c r="M284" i="5"/>
  <c r="P285" i="5" l="1"/>
  <c r="M285" i="5"/>
  <c r="P286" i="5" l="1"/>
  <c r="M286" i="5"/>
  <c r="P287" i="5" l="1"/>
  <c r="M287" i="5"/>
  <c r="P288" i="5" l="1"/>
  <c r="M288" i="5"/>
  <c r="P289" i="5" l="1"/>
  <c r="M289" i="5"/>
  <c r="P290" i="5" l="1"/>
  <c r="M290" i="5"/>
  <c r="P291" i="5" l="1"/>
  <c r="M291" i="5"/>
  <c r="P292" i="5" l="1"/>
  <c r="M292" i="5"/>
  <c r="P293" i="5" l="1"/>
  <c r="M293" i="5"/>
  <c r="P294" i="5" l="1"/>
  <c r="M294" i="5"/>
  <c r="P295" i="5" l="1"/>
  <c r="M295" i="5"/>
  <c r="P296" i="5" l="1"/>
  <c r="M296" i="5"/>
  <c r="P297" i="5" l="1"/>
  <c r="M297" i="5"/>
  <c r="P298" i="5" l="1"/>
  <c r="M298" i="5"/>
  <c r="P299" i="5" l="1"/>
  <c r="M299" i="5"/>
  <c r="P300" i="5" l="1"/>
  <c r="M300" i="5"/>
  <c r="P301" i="5" l="1"/>
  <c r="M301" i="5"/>
  <c r="P302" i="5" l="1"/>
  <c r="M302" i="5"/>
  <c r="P303" i="5" l="1"/>
  <c r="M303" i="5"/>
  <c r="P304" i="5" l="1"/>
  <c r="M304" i="5"/>
  <c r="P305" i="5" l="1"/>
  <c r="M305" i="5"/>
  <c r="P306" i="5" l="1"/>
  <c r="M306" i="5"/>
  <c r="P307" i="5" l="1"/>
  <c r="M307" i="5"/>
  <c r="P308" i="5" l="1"/>
  <c r="M308" i="5"/>
  <c r="P309" i="5" l="1"/>
  <c r="M309" i="5"/>
  <c r="P310" i="5" l="1"/>
  <c r="M310" i="5"/>
  <c r="P311" i="5" l="1"/>
  <c r="M311" i="5"/>
  <c r="P312" i="5" l="1"/>
  <c r="M312" i="5"/>
  <c r="P313" i="5" l="1"/>
  <c r="M313" i="5"/>
  <c r="P314" i="5" l="1"/>
  <c r="M314" i="5"/>
  <c r="P315" i="5" l="1"/>
  <c r="M315" i="5"/>
  <c r="P316" i="5" l="1"/>
  <c r="M316" i="5"/>
  <c r="P317" i="5" l="1"/>
  <c r="M317" i="5"/>
  <c r="P318" i="5" l="1"/>
  <c r="M318" i="5"/>
  <c r="P319" i="5" l="1"/>
  <c r="M319" i="5"/>
  <c r="P320" i="5" l="1"/>
  <c r="M320" i="5"/>
  <c r="P321" i="5" l="1"/>
  <c r="M321" i="5"/>
  <c r="P322" i="5" l="1"/>
  <c r="M322" i="5"/>
  <c r="P323" i="5" l="1"/>
  <c r="M323" i="5"/>
  <c r="P324" i="5" l="1"/>
  <c r="M324" i="5"/>
  <c r="P325" i="5" l="1"/>
  <c r="M325" i="5"/>
  <c r="P326" i="5" l="1"/>
  <c r="M326" i="5"/>
  <c r="P327" i="5" l="1"/>
  <c r="M327" i="5"/>
  <c r="P328" i="5" l="1"/>
  <c r="M328" i="5"/>
  <c r="P329" i="5" l="1"/>
  <c r="M329" i="5"/>
  <c r="P330" i="5" l="1"/>
  <c r="M330" i="5"/>
  <c r="P331" i="5" l="1"/>
  <c r="M331" i="5"/>
  <c r="P332" i="5" l="1"/>
  <c r="M332" i="5"/>
  <c r="P333" i="5" l="1"/>
  <c r="M333" i="5"/>
  <c r="P334" i="5" l="1"/>
  <c r="M334" i="5"/>
  <c r="P335" i="5" l="1"/>
  <c r="M335" i="5"/>
  <c r="P336" i="5" l="1"/>
  <c r="M336" i="5"/>
  <c r="P337" i="5" l="1"/>
  <c r="M337" i="5"/>
  <c r="P338" i="5" l="1"/>
  <c r="M338" i="5"/>
  <c r="P339" i="5" l="1"/>
  <c r="M339" i="5"/>
  <c r="P340" i="5" l="1"/>
  <c r="M340" i="5"/>
  <c r="P341" i="5" l="1"/>
  <c r="M341" i="5"/>
  <c r="P342" i="5" l="1"/>
  <c r="M342" i="5"/>
  <c r="P343" i="5" l="1"/>
  <c r="M343" i="5"/>
  <c r="P344" i="5" l="1"/>
  <c r="M344" i="5"/>
  <c r="P345" i="5" l="1"/>
  <c r="M345" i="5"/>
  <c r="P346" i="5" l="1"/>
  <c r="M346" i="5"/>
  <c r="P347" i="5" l="1"/>
  <c r="M347" i="5"/>
  <c r="P348" i="5" l="1"/>
  <c r="M348" i="5"/>
  <c r="P349" i="5" l="1"/>
  <c r="M349" i="5"/>
  <c r="P350" i="5" l="1"/>
  <c r="M350" i="5"/>
  <c r="P351" i="5" l="1"/>
  <c r="M351" i="5"/>
  <c r="P352" i="5" l="1"/>
  <c r="M352" i="5"/>
  <c r="P353" i="5" l="1"/>
  <c r="M353" i="5"/>
  <c r="P354" i="5" l="1"/>
  <c r="M354" i="5"/>
  <c r="P355" i="5" l="1"/>
  <c r="M355" i="5"/>
  <c r="P356" i="5" l="1"/>
  <c r="M356" i="5"/>
  <c r="P357" i="5" l="1"/>
  <c r="M357" i="5"/>
  <c r="P358" i="5" l="1"/>
  <c r="M358" i="5"/>
  <c r="P359" i="5" l="1"/>
  <c r="M359" i="5"/>
  <c r="P360" i="5" l="1"/>
  <c r="M360" i="5"/>
  <c r="P361" i="5" l="1"/>
  <c r="M361" i="5"/>
  <c r="P362" i="5" l="1"/>
  <c r="M362" i="5"/>
  <c r="P363" i="5" l="1"/>
  <c r="M363" i="5"/>
  <c r="P364" i="5" l="1"/>
  <c r="M364" i="5"/>
  <c r="P365" i="5" l="1"/>
  <c r="M365" i="5"/>
  <c r="P366" i="5" l="1"/>
  <c r="M366" i="5"/>
  <c r="P367" i="5" l="1"/>
  <c r="M367" i="5"/>
  <c r="P368" i="5" l="1"/>
  <c r="M368" i="5"/>
  <c r="P369" i="5" l="1"/>
  <c r="M369" i="5"/>
  <c r="P370" i="5" l="1"/>
  <c r="M370" i="5"/>
  <c r="P371" i="5" l="1"/>
  <c r="M371" i="5"/>
  <c r="P372" i="5" l="1"/>
  <c r="M372" i="5"/>
  <c r="P373" i="5" l="1"/>
  <c r="M373" i="5"/>
  <c r="P374" i="5" l="1"/>
  <c r="M374" i="5"/>
  <c r="P375" i="5" l="1"/>
  <c r="M375" i="5"/>
  <c r="P376" i="5" l="1"/>
  <c r="M376" i="5"/>
  <c r="P377" i="5" l="1"/>
  <c r="M377" i="5"/>
  <c r="P378" i="5" l="1"/>
  <c r="M378" i="5"/>
  <c r="P379" i="5" l="1"/>
  <c r="M379" i="5"/>
  <c r="P380" i="5" l="1"/>
  <c r="M380" i="5"/>
  <c r="P381" i="5" l="1"/>
  <c r="M381" i="5"/>
  <c r="P382" i="5" l="1"/>
  <c r="M382" i="5"/>
  <c r="P383" i="5" l="1"/>
  <c r="M383" i="5"/>
  <c r="P384" i="5" l="1"/>
  <c r="M384" i="5"/>
  <c r="P385" i="5" l="1"/>
  <c r="M385" i="5"/>
  <c r="P386" i="5" l="1"/>
  <c r="M386" i="5"/>
  <c r="P387" i="5" l="1"/>
  <c r="M387" i="5"/>
  <c r="P388" i="5" l="1"/>
  <c r="M388" i="5"/>
  <c r="P389" i="5" l="1"/>
  <c r="M389" i="5"/>
  <c r="P390" i="5" l="1"/>
  <c r="M390" i="5"/>
  <c r="P391" i="5" l="1"/>
  <c r="M391" i="5"/>
  <c r="P392" i="5" l="1"/>
  <c r="M392" i="5"/>
  <c r="P393" i="5" l="1"/>
  <c r="M393" i="5"/>
  <c r="P394" i="5" l="1"/>
  <c r="M394" i="5"/>
  <c r="P395" i="5" l="1"/>
  <c r="M395" i="5"/>
  <c r="P396" i="5" l="1"/>
  <c r="M396" i="5"/>
  <c r="P397" i="5" l="1"/>
  <c r="M397" i="5"/>
  <c r="P398" i="5" l="1"/>
  <c r="M398" i="5"/>
  <c r="P399" i="5" l="1"/>
  <c r="M399" i="5"/>
  <c r="P400" i="5" l="1"/>
  <c r="M400" i="5"/>
  <c r="P401" i="5" l="1"/>
  <c r="M401" i="5"/>
  <c r="P402" i="5" l="1"/>
  <c r="M402" i="5"/>
  <c r="P403" i="5" l="1"/>
  <c r="M403" i="5"/>
  <c r="P404" i="5" l="1"/>
  <c r="M404" i="5"/>
  <c r="P405" i="5" l="1"/>
  <c r="M405" i="5"/>
  <c r="P406" i="5" l="1"/>
  <c r="M406" i="5"/>
  <c r="P407" i="5" l="1"/>
  <c r="M407" i="5"/>
  <c r="P408" i="5" l="1"/>
  <c r="M408" i="5"/>
  <c r="P409" i="5" l="1"/>
  <c r="M409" i="5"/>
  <c r="P410" i="5" l="1"/>
  <c r="M410" i="5"/>
  <c r="P411" i="5" l="1"/>
  <c r="M411" i="5"/>
  <c r="P412" i="5" l="1"/>
  <c r="M412" i="5"/>
  <c r="P413" i="5" l="1"/>
  <c r="M413" i="5"/>
  <c r="P414" i="5" l="1"/>
  <c r="M414" i="5"/>
  <c r="P415" i="5" l="1"/>
  <c r="M415" i="5"/>
  <c r="P416" i="5" l="1"/>
  <c r="M416" i="5"/>
  <c r="P417" i="5" l="1"/>
  <c r="M417" i="5"/>
  <c r="P418" i="5" l="1"/>
  <c r="M418" i="5"/>
  <c r="P419" i="5" l="1"/>
  <c r="M419" i="5"/>
  <c r="P420" i="5" l="1"/>
  <c r="M420" i="5"/>
  <c r="P421" i="5" l="1"/>
  <c r="M421" i="5"/>
  <c r="P422" i="5" l="1"/>
  <c r="M422" i="5"/>
  <c r="P423" i="5" l="1"/>
  <c r="M423" i="5"/>
  <c r="P424" i="5" l="1"/>
  <c r="M424" i="5"/>
  <c r="P425" i="5" l="1"/>
  <c r="M425" i="5"/>
  <c r="P426" i="5" l="1"/>
  <c r="M426" i="5"/>
  <c r="P427" i="5" l="1"/>
  <c r="M427" i="5"/>
  <c r="P428" i="5" l="1"/>
  <c r="M428" i="5"/>
  <c r="P429" i="5" l="1"/>
  <c r="M429" i="5"/>
  <c r="P430" i="5" l="1"/>
  <c r="M430" i="5"/>
  <c r="P431" i="5" l="1"/>
  <c r="M431" i="5"/>
  <c r="P432" i="5" l="1"/>
  <c r="M432" i="5"/>
  <c r="P433" i="5" l="1"/>
  <c r="M433" i="5"/>
  <c r="P434" i="5" l="1"/>
  <c r="M434" i="5"/>
  <c r="P435" i="5" l="1"/>
  <c r="M435" i="5"/>
  <c r="P436" i="5" l="1"/>
  <c r="M436" i="5"/>
  <c r="P437" i="5" l="1"/>
  <c r="M437" i="5"/>
  <c r="P438" i="5" l="1"/>
  <c r="M438" i="5"/>
  <c r="P439" i="5" l="1"/>
  <c r="M439" i="5"/>
  <c r="P440" i="5" l="1"/>
  <c r="M440" i="5"/>
  <c r="P441" i="5" l="1"/>
  <c r="M441" i="5"/>
  <c r="P442" i="5" l="1"/>
  <c r="M442" i="5"/>
  <c r="P443" i="5" l="1"/>
  <c r="M443" i="5"/>
  <c r="P444" i="5" l="1"/>
  <c r="M444" i="5"/>
  <c r="P445" i="5" l="1"/>
  <c r="M445" i="5"/>
  <c r="P446" i="5" l="1"/>
  <c r="M446" i="5"/>
  <c r="P447" i="5" l="1"/>
  <c r="M447" i="5"/>
  <c r="P448" i="5" l="1"/>
  <c r="M448" i="5"/>
  <c r="P449" i="5" l="1"/>
  <c r="M449" i="5"/>
  <c r="P450" i="5" l="1"/>
  <c r="M450" i="5"/>
  <c r="P451" i="5" l="1"/>
  <c r="M451" i="5"/>
  <c r="P452" i="5" l="1"/>
  <c r="M452" i="5"/>
  <c r="P453" i="5" l="1"/>
  <c r="M453" i="5"/>
  <c r="P454" i="5" l="1"/>
  <c r="M454" i="5"/>
  <c r="P455" i="5" l="1"/>
  <c r="M455" i="5"/>
  <c r="P456" i="5" l="1"/>
  <c r="M456" i="5"/>
  <c r="P457" i="5" l="1"/>
  <c r="M457" i="5"/>
  <c r="P458" i="5" l="1"/>
  <c r="M458" i="5"/>
  <c r="P459" i="5" l="1"/>
  <c r="M459" i="5"/>
  <c r="P460" i="5" l="1"/>
  <c r="M460" i="5"/>
  <c r="P461" i="5" l="1"/>
  <c r="M461" i="5"/>
  <c r="P462" i="5" l="1"/>
  <c r="M462" i="5"/>
  <c r="P463" i="5" l="1"/>
  <c r="M463" i="5"/>
  <c r="P464" i="5" l="1"/>
  <c r="M464" i="5"/>
  <c r="P465" i="5" l="1"/>
  <c r="M465" i="5"/>
  <c r="P466" i="5" l="1"/>
  <c r="M466" i="5"/>
  <c r="P467" i="5" l="1"/>
  <c r="M467" i="5"/>
  <c r="P468" i="5" l="1"/>
  <c r="M468" i="5"/>
  <c r="P469" i="5" l="1"/>
  <c r="M469" i="5"/>
  <c r="P470" i="5" l="1"/>
  <c r="M470" i="5"/>
  <c r="P471" i="5" l="1"/>
  <c r="M471" i="5"/>
  <c r="P472" i="5" l="1"/>
  <c r="M472" i="5"/>
  <c r="P473" i="5" l="1"/>
  <c r="M473" i="5"/>
  <c r="P474" i="5" l="1"/>
  <c r="M474" i="5"/>
  <c r="P475" i="5" l="1"/>
  <c r="M475" i="5"/>
  <c r="P476" i="5" l="1"/>
  <c r="M476" i="5"/>
  <c r="P477" i="5" l="1"/>
  <c r="M477" i="5"/>
  <c r="P478" i="5" l="1"/>
  <c r="M478" i="5"/>
  <c r="P479" i="5" l="1"/>
  <c r="M479" i="5"/>
  <c r="P480" i="5" l="1"/>
  <c r="M480" i="5"/>
  <c r="P481" i="5" l="1"/>
  <c r="M481" i="5"/>
  <c r="P482" i="5" l="1"/>
  <c r="M482" i="5"/>
  <c r="P483" i="5" l="1"/>
  <c r="M483" i="5"/>
  <c r="P484" i="5" l="1"/>
  <c r="M484" i="5"/>
  <c r="P485" i="5" l="1"/>
  <c r="M485" i="5"/>
  <c r="P486" i="5" l="1"/>
  <c r="M486" i="5"/>
  <c r="P487" i="5" l="1"/>
  <c r="M487" i="5"/>
  <c r="P488" i="5" l="1"/>
  <c r="M488" i="5"/>
  <c r="P489" i="5" l="1"/>
  <c r="M489" i="5"/>
  <c r="P490" i="5" l="1"/>
  <c r="M490" i="5"/>
  <c r="P491" i="5" l="1"/>
  <c r="M491" i="5"/>
  <c r="P492" i="5" l="1"/>
  <c r="M492" i="5"/>
  <c r="P493" i="5" l="1"/>
  <c r="M493" i="5"/>
  <c r="P494" i="5" l="1"/>
  <c r="M494" i="5"/>
  <c r="P495" i="5" l="1"/>
  <c r="M495" i="5"/>
  <c r="P496" i="5" l="1"/>
  <c r="M496" i="5"/>
  <c r="P497" i="5" l="1"/>
  <c r="M497" i="5"/>
  <c r="P498" i="5" l="1"/>
  <c r="M498" i="5"/>
  <c r="P499" i="5" l="1"/>
  <c r="M499" i="5"/>
  <c r="P500" i="5" l="1"/>
  <c r="M500" i="5"/>
  <c r="P501" i="5" l="1"/>
  <c r="M501" i="5"/>
  <c r="P502" i="5" l="1"/>
  <c r="M502" i="5"/>
  <c r="P503" i="5" l="1"/>
  <c r="M503" i="5"/>
  <c r="P504" i="5" l="1"/>
  <c r="M504" i="5"/>
  <c r="P505" i="5" l="1"/>
  <c r="M505" i="5"/>
  <c r="P506" i="5" l="1"/>
  <c r="M506" i="5"/>
  <c r="P507" i="5" l="1"/>
  <c r="M507" i="5"/>
  <c r="P508" i="5" l="1"/>
  <c r="M508" i="5"/>
  <c r="P509" i="5" l="1"/>
  <c r="M509" i="5"/>
  <c r="P510" i="5" l="1"/>
  <c r="M510" i="5"/>
  <c r="P511" i="5" l="1"/>
  <c r="M511" i="5"/>
  <c r="P512" i="5" l="1"/>
  <c r="M512" i="5"/>
  <c r="P513" i="5" l="1"/>
  <c r="M513" i="5"/>
  <c r="P514" i="5" l="1"/>
  <c r="M514" i="5"/>
  <c r="P515" i="5" l="1"/>
  <c r="M515" i="5"/>
  <c r="P516" i="5" l="1"/>
  <c r="M516" i="5"/>
  <c r="P517" i="5" l="1"/>
  <c r="M517" i="5"/>
  <c r="P518" i="5" l="1"/>
  <c r="M518" i="5"/>
  <c r="P519" i="5" l="1"/>
  <c r="M519" i="5"/>
  <c r="P520" i="5" l="1"/>
  <c r="M520" i="5"/>
  <c r="P521" i="5" l="1"/>
  <c r="M521" i="5"/>
  <c r="P522" i="5" l="1"/>
  <c r="M522" i="5"/>
  <c r="P523" i="5" l="1"/>
  <c r="M523" i="5"/>
  <c r="P524" i="5" l="1"/>
  <c r="M524" i="5"/>
  <c r="P525" i="5" l="1"/>
  <c r="M525" i="5"/>
  <c r="P526" i="5" l="1"/>
  <c r="M526" i="5"/>
  <c r="P527" i="5" l="1"/>
  <c r="M527" i="5"/>
  <c r="P528" i="5" l="1"/>
  <c r="M528" i="5"/>
  <c r="P529" i="5" l="1"/>
  <c r="M529" i="5"/>
  <c r="AB7" i="6" l="1"/>
  <c r="AC7" i="6" l="1"/>
</calcChain>
</file>

<file path=xl/comments1.xml><?xml version="1.0" encoding="utf-8"?>
<comments xmlns="http://schemas.openxmlformats.org/spreadsheetml/2006/main">
  <authors>
    <author>sniemeyer</author>
  </authors>
  <commentList>
    <comment ref="P5" authorId="0" shapeId="0">
      <text>
        <r>
          <rPr>
            <sz val="8"/>
            <color indexed="81"/>
            <rFont val="Tahoma"/>
            <family val="2"/>
          </rPr>
          <t xml:space="preserve">Adjust this value to align the frequency event in the center of the graph on the dark vertical grid line.  The first change in frequency of the event should occur on the center vertical grid line on the graph.  To move the frequency to the right, increase this value.  To move the frequency data to the left, decrease this value.
</t>
        </r>
      </text>
    </comment>
  </commentList>
</comments>
</file>

<file path=xl/comments2.xml><?xml version="1.0" encoding="utf-8"?>
<comments xmlns="http://schemas.openxmlformats.org/spreadsheetml/2006/main">
  <authors>
    <author>sniemeyer</author>
  </authors>
  <commentList>
    <comment ref="H1" authorId="0" shapeId="0">
      <text>
        <r>
          <rPr>
            <sz val="8"/>
            <color indexed="81"/>
            <rFont val="Tahoma"/>
            <family val="2"/>
          </rPr>
          <t xml:space="preserve">If "Auto" event detection is selected (default), observe the "Initial &amp; Sustained Graph" and adjust graph alignment per instructions on that worksheet.  If Manual is selected, determine beginning of event by observing frequency on the "Data" worksheet and enter the row number of the desired event's first change in frequency.  Enter this row number in cell H2.
</t>
        </r>
      </text>
    </comment>
    <comment ref="H3" authorId="0" shapeId="0">
      <text>
        <r>
          <rPr>
            <sz val="8"/>
            <color indexed="81"/>
            <rFont val="Tahoma"/>
            <family val="2"/>
          </rPr>
          <t xml:space="preserve">If "Manual" event detection is selected, observe frequency following the beginning of the event.  When actual frequency recovers to 60.00 Hz minus the governor deadband for low frequency events or plus the governor deadband for high frequency events, enter that row number in this cell.  If Auto was selected, no action is required, this cell value is not used.
</t>
        </r>
      </text>
    </comment>
    <comment ref="M10" authorId="0" shapeId="0">
      <text>
        <r>
          <rPr>
            <sz val="8"/>
            <color indexed="81"/>
            <rFont val="Tahoma"/>
            <family val="2"/>
          </rPr>
          <t xml:space="preserve">Enter the MW value where the steam generator typically reaches rated pressure.  If pressure is constant for the normal operating range enter the same value as is entered as the Governor minimum operating level.
</t>
        </r>
      </text>
    </comment>
    <comment ref="O10" authorId="0" shapeId="0">
      <text>
        <r>
          <rPr>
            <sz val="8"/>
            <color indexed="81"/>
            <rFont val="Tahoma"/>
            <family val="2"/>
          </rPr>
          <t xml:space="preserve">Enter up to four additional midrange breakpoints if needed.  In not needed, enter same values as the  Pressure PSI (1) and MW (1).
</t>
        </r>
      </text>
    </comment>
    <comment ref="M11" authorId="0" shapeId="0">
      <text>
        <r>
          <rPr>
            <sz val="8"/>
            <color indexed="81"/>
            <rFont val="Tahoma"/>
            <family val="2"/>
          </rPr>
          <t xml:space="preserve">Enter the MW value where the steam generator typically reaches minimum pressure.
</t>
        </r>
      </text>
    </comment>
    <comment ref="L13" authorId="0" shapeId="0">
      <text>
        <r>
          <rPr>
            <sz val="8"/>
            <color indexed="81"/>
            <rFont val="Tahoma"/>
            <family val="2"/>
          </rPr>
          <t xml:space="preserve">TC allowable range 0.050 to 1.000 with 1.0 turning filter off.  Beginning Target MW slope on the "Model Period Graph" should align with the Actual MW slope.   Increasing the value of the TC causes the Target to change with frequency quicker.
</t>
        </r>
      </text>
    </comment>
  </commentList>
</comments>
</file>

<file path=xl/sharedStrings.xml><?xml version="1.0" encoding="utf-8"?>
<sst xmlns="http://schemas.openxmlformats.org/spreadsheetml/2006/main" count="366" uniqueCount="272">
  <si>
    <t>HSL</t>
  </si>
  <si>
    <t>Frequency</t>
  </si>
  <si>
    <t>MW</t>
  </si>
  <si>
    <t>Response</t>
  </si>
  <si>
    <t>Droop Setting</t>
  </si>
  <si>
    <t>Deadband Setting</t>
  </si>
  <si>
    <t>Hz</t>
  </si>
  <si>
    <t>Grid Nominal Frequency</t>
  </si>
  <si>
    <t>Hz Span</t>
  </si>
  <si>
    <t>Governor Type</t>
  </si>
  <si>
    <t>Rated Throttle Pressure</t>
  </si>
  <si>
    <t>Minimum Throttle Pressure</t>
  </si>
  <si>
    <t>Prime Mover</t>
  </si>
  <si>
    <t>Steam Turbine</t>
  </si>
  <si>
    <t>Steam Pressure Curve</t>
  </si>
  <si>
    <t>PSI</t>
  </si>
  <si>
    <t>Date:</t>
  </si>
  <si>
    <t>Time of T(0)</t>
  </si>
  <si>
    <t>Post-Perturbation Average Frequency [T(+20 to T(+52)]</t>
  </si>
  <si>
    <t>Post-Perturbation Average MW [T(+20 to T(+52)]</t>
  </si>
  <si>
    <t>scan rate</t>
  </si>
  <si>
    <t>T-60 sec</t>
  </si>
  <si>
    <t>T-58 sec</t>
  </si>
  <si>
    <t>T-56 sec</t>
  </si>
  <si>
    <t>T-54 sec</t>
  </si>
  <si>
    <t>T-52 sec</t>
  </si>
  <si>
    <t>T-50 sec</t>
  </si>
  <si>
    <t>T-48 sec</t>
  </si>
  <si>
    <t>T-46 sec</t>
  </si>
  <si>
    <t>T-44 sec</t>
  </si>
  <si>
    <t>T-42 sec</t>
  </si>
  <si>
    <t>T-40 sec</t>
  </si>
  <si>
    <t>T-38 sec</t>
  </si>
  <si>
    <t>T-36 sec</t>
  </si>
  <si>
    <t>T-34 sec</t>
  </si>
  <si>
    <t>T-32 sec</t>
  </si>
  <si>
    <t>T-30 sec</t>
  </si>
  <si>
    <t>T-28 sec</t>
  </si>
  <si>
    <t>T-26 sec</t>
  </si>
  <si>
    <t>T-24 sec</t>
  </si>
  <si>
    <t>T-22 sec</t>
  </si>
  <si>
    <t>T-20 sec</t>
  </si>
  <si>
    <t>T-18 sec</t>
  </si>
  <si>
    <t>T-16 sec</t>
  </si>
  <si>
    <t>T-14 sec</t>
  </si>
  <si>
    <t>T-12 sec</t>
  </si>
  <si>
    <t>T-10 sec</t>
  </si>
  <si>
    <t>T-08 sec</t>
  </si>
  <si>
    <t>T-06 sec</t>
  </si>
  <si>
    <t>T-04 sec</t>
  </si>
  <si>
    <t>T-02 sec</t>
  </si>
  <si>
    <t>T+0 sec</t>
  </si>
  <si>
    <t>T+02 sec</t>
  </si>
  <si>
    <t>T+04 sec</t>
  </si>
  <si>
    <t>T+06 sec</t>
  </si>
  <si>
    <t>T+08 sec</t>
  </si>
  <si>
    <t>T+10 sec</t>
  </si>
  <si>
    <t>T+12 sec</t>
  </si>
  <si>
    <t>T+14 sec</t>
  </si>
  <si>
    <t>T+16 sec</t>
  </si>
  <si>
    <t>T+18 sec</t>
  </si>
  <si>
    <t>T+20 sec</t>
  </si>
  <si>
    <t>T+22 sec</t>
  </si>
  <si>
    <t>T+24 sec</t>
  </si>
  <si>
    <t>T+26 sec</t>
  </si>
  <si>
    <t>T+28 sec</t>
  </si>
  <si>
    <t>T+30 sec</t>
  </si>
  <si>
    <t>T+32 sec</t>
  </si>
  <si>
    <t>T+34 sec</t>
  </si>
  <si>
    <t>T+36 sec</t>
  </si>
  <si>
    <t>T+38 sec</t>
  </si>
  <si>
    <t>T+40 sec</t>
  </si>
  <si>
    <t>T+42 sec</t>
  </si>
  <si>
    <t>T+44 sec</t>
  </si>
  <si>
    <t>T+46 sec</t>
  </si>
  <si>
    <t>T+48 sec</t>
  </si>
  <si>
    <t>T+50 sec</t>
  </si>
  <si>
    <t>T+52 sec</t>
  </si>
  <si>
    <t>T+54 sec</t>
  </si>
  <si>
    <t>T+56 sec</t>
  </si>
  <si>
    <t>T+58 sec</t>
  </si>
  <si>
    <t>T+60 sec</t>
  </si>
  <si>
    <t>T</t>
  </si>
  <si>
    <t>Delayed</t>
  </si>
  <si>
    <t>Delivery</t>
  </si>
  <si>
    <t>Adjustment</t>
  </si>
  <si>
    <t>for Throttle</t>
  </si>
  <si>
    <t>Pressure</t>
  </si>
  <si>
    <t>Change</t>
  </si>
  <si>
    <t>(Limiting Factor)</t>
  </si>
  <si>
    <t>Expected</t>
  </si>
  <si>
    <t>Primary</t>
  </si>
  <si>
    <t>(EPFR)</t>
  </si>
  <si>
    <t>% Steam Flow</t>
  </si>
  <si>
    <t>MW Adjustment</t>
  </si>
  <si>
    <t>Throttle Pressure</t>
  </si>
  <si>
    <t>EPFR(Final)</t>
  </si>
  <si>
    <t>Time Constant for delayed delivery of PFR during Sustained Measure</t>
  </si>
  <si>
    <t>Throttle Pressure % of Rated</t>
  </si>
  <si>
    <t>Final</t>
  </si>
  <si>
    <t>Initial</t>
  </si>
  <si>
    <t>Measure</t>
  </si>
  <si>
    <t>Average</t>
  </si>
  <si>
    <t>Generator</t>
  </si>
  <si>
    <t>Output</t>
  </si>
  <si>
    <t>T-62 sec</t>
  </si>
  <si>
    <t>T-64 sec</t>
  </si>
  <si>
    <t>T-66 sec</t>
  </si>
  <si>
    <t>Ramp</t>
  </si>
  <si>
    <t>MW/scan</t>
  </si>
  <si>
    <t>Period</t>
  </si>
  <si>
    <t>Target</t>
  </si>
  <si>
    <t>Time (T)</t>
  </si>
  <si>
    <t>K (Limiting Factor)</t>
  </si>
  <si>
    <t>TC (frequency response filter constant)</t>
  </si>
  <si>
    <t xml:space="preserve">Initial Response P.U. Performance </t>
  </si>
  <si>
    <t>P.U.   Sustianed Response P.U. Performance</t>
  </si>
  <si>
    <t>Delta Hz Event</t>
  </si>
  <si>
    <t>Actual MW @ T(-4)</t>
  </si>
  <si>
    <t>Time of Frequency Recovery to 60 Hz +/- Governor Deadband</t>
  </si>
  <si>
    <t>PSI Change/MW Change   (allowable range of value 0 to 0.6)</t>
  </si>
  <si>
    <t>EPFR(@Droop &amp; DB)PRE</t>
  </si>
  <si>
    <t>EPFR(@Droop &amp; DB)POST</t>
  </si>
  <si>
    <t>EPFR(@Droop &amp; DB)Delta</t>
  </si>
  <si>
    <t>Pre to Post Perturbation Delta Frequency Actual</t>
  </si>
  <si>
    <t>Minimum operating level (LSL)</t>
  </si>
  <si>
    <t>(TC)</t>
  </si>
  <si>
    <t>seconds</t>
  </si>
  <si>
    <t>MW Response in right direction for frequency delta</t>
  </si>
  <si>
    <t>T-72 sec</t>
  </si>
  <si>
    <t>T-70 sec</t>
  </si>
  <si>
    <t>T-68 sec</t>
  </si>
  <si>
    <t>Up Headroom %</t>
  </si>
  <si>
    <t>Down Headroom %</t>
  </si>
  <si>
    <t>Up Headroom MW</t>
  </si>
  <si>
    <t>Down Headroom MW</t>
  </si>
  <si>
    <t>Is EPFR(Final) Headroom Available</t>
  </si>
  <si>
    <t>Initial Performance Ramp Magnitude Adjustment</t>
  </si>
  <si>
    <t>Pre-Perturbation Average Frequency [T(-2 ) to T(-16)]</t>
  </si>
  <si>
    <t>Pre-Perturbation Average MW [T(-2 ) to T(-16)]</t>
  </si>
  <si>
    <t>Ideal</t>
  </si>
  <si>
    <t>P.U.    (R9)</t>
  </si>
  <si>
    <t>(R10)</t>
  </si>
  <si>
    <t>Starting and Ending Difference in MW output during the event recovery period (indicates ramp direction during recovery period)</t>
  </si>
  <si>
    <t>Date</t>
  </si>
  <si>
    <t>A Value</t>
  </si>
  <si>
    <t>t(0) Time</t>
  </si>
  <si>
    <t>Net</t>
  </si>
  <si>
    <t>Sustained</t>
  </si>
  <si>
    <t>Performance</t>
  </si>
  <si>
    <t>P.U.</t>
  </si>
  <si>
    <t>B Value</t>
  </si>
  <si>
    <t>t(-2) to t(-16)</t>
  </si>
  <si>
    <t>t(+20) to t(+52)</t>
  </si>
  <si>
    <t>hh:mm:ss</t>
  </si>
  <si>
    <t>Delta Hz</t>
  </si>
  <si>
    <t>minus</t>
  </si>
  <si>
    <t>Delta MW</t>
  </si>
  <si>
    <t>Ramp Magnitude</t>
  </si>
  <si>
    <t>Dependable</t>
  </si>
  <si>
    <t>Capability</t>
  </si>
  <si>
    <t>Droop</t>
  </si>
  <si>
    <t>Dead-band</t>
  </si>
  <si>
    <t>Governor</t>
  </si>
  <si>
    <t>Evaluation</t>
  </si>
  <si>
    <t>%</t>
  </si>
  <si>
    <t>of Event</t>
  </si>
  <si>
    <t>Up</t>
  </si>
  <si>
    <t>Headroom</t>
  </si>
  <si>
    <t>% of HSL</t>
  </si>
  <si>
    <t>Down</t>
  </si>
  <si>
    <t>Is EPFR (final)</t>
  </si>
  <si>
    <t>Margin</t>
  </si>
  <si>
    <t>Available</t>
  </si>
  <si>
    <t>Yes/No</t>
  </si>
  <si>
    <t>PSI Change/MW Change</t>
  </si>
  <si>
    <t>TC</t>
  </si>
  <si>
    <t>Time Constant</t>
  </si>
  <si>
    <t>Response Final</t>
  </si>
  <si>
    <t>Stm Flow &amp;</t>
  </si>
  <si>
    <t>Stored Energy Adj</t>
  </si>
  <si>
    <t>Throttle</t>
  </si>
  <si>
    <t>% of Rated</t>
  </si>
  <si>
    <t>Expected Primary</t>
  </si>
  <si>
    <t>Frequency Response</t>
  </si>
  <si>
    <t>Based on</t>
  </si>
  <si>
    <t>Droop and Dead-band</t>
  </si>
  <si>
    <t>Resource Data - Initial Measure: R9</t>
  </si>
  <si>
    <t>Resource Data - Sustained Measure :R10</t>
  </si>
  <si>
    <t>Net MW</t>
  </si>
  <si>
    <t>Change During</t>
  </si>
  <si>
    <t>Event Recovery</t>
  </si>
  <si>
    <t>Actual Output</t>
  </si>
  <si>
    <t>Relative</t>
  </si>
  <si>
    <t>Event Frequency and Time</t>
  </si>
  <si>
    <t>Governor and Evaluation Settings</t>
  </si>
  <si>
    <t>Headroom and Margin</t>
  </si>
  <si>
    <t>Unit:Generator x</t>
  </si>
  <si>
    <t>Pre to Post Perturbation Delta MW Actual Adj for Ramp</t>
  </si>
  <si>
    <t>Pre to Post Perturbation Delta Frequency Actual @t(+46)</t>
  </si>
  <si>
    <t>Post-Perturbation Frequency @T(+46)</t>
  </si>
  <si>
    <t>MW Adjustment @ T(+46)</t>
  </si>
  <si>
    <t>MW Response in right direction for frequency delta@T(+46)</t>
  </si>
  <si>
    <t>PSI (1)</t>
  </si>
  <si>
    <t>MW (1)</t>
  </si>
  <si>
    <t>PSI (2)</t>
  </si>
  <si>
    <t>MW (2)</t>
  </si>
  <si>
    <t>PSI (3)</t>
  </si>
  <si>
    <t>MW (3)</t>
  </si>
  <si>
    <t>PSI (4)</t>
  </si>
  <si>
    <t>MW (4)</t>
  </si>
  <si>
    <t>PSI (5)</t>
  </si>
  <si>
    <t>MW (5)</t>
  </si>
  <si>
    <t>Evt Detect</t>
  </si>
  <si>
    <t>Low Delt Hz</t>
  </si>
  <si>
    <t>Hi Delt Hz</t>
  </si>
  <si>
    <t>Row</t>
  </si>
  <si>
    <t>t(0)</t>
  </si>
  <si>
    <t>t(Recovery)</t>
  </si>
  <si>
    <t>Event Length mm:ss</t>
  </si>
  <si>
    <t>Auto</t>
  </si>
  <si>
    <t>Rows of Data to Shift</t>
  </si>
  <si>
    <t>Positive values shift data to right</t>
  </si>
  <si>
    <t>Negative values shift data to left</t>
  </si>
  <si>
    <t>Graph and Analysis Alignment</t>
  </si>
  <si>
    <t>Manual</t>
  </si>
  <si>
    <t>Instructions for using this spreadsheet.</t>
  </si>
  <si>
    <t>Initial setup for the specific generator.  All entries on the "Evaluation" spreadsheet.</t>
  </si>
  <si>
    <t>Enter Generator name in cell K1.</t>
  </si>
  <si>
    <t>Enter Generator turbine Net Dependable Capability in Cell L3.</t>
  </si>
  <si>
    <t>Droop Setting in cell L4 should be 5.0 %.</t>
  </si>
  <si>
    <t>Dead-band Setting in cell L5 should be the maximum allowed for the type of governor; mechanical or electrical or digital.</t>
  </si>
  <si>
    <t>Enter Governor type in cell L7.</t>
  </si>
  <si>
    <t>Enter Rated Steam Pressure of the turbine in cell L10.  If operation utilizes over-pressure, enter the normal over-pressure value utilized.</t>
  </si>
  <si>
    <t>Enter nominal MW output when attaining the operating pressure stated in cell L10.</t>
  </si>
  <si>
    <t>The evaluation considers up to five throttle pressure breakpoints that can be utilizied.  Enter the Pressure breakpoint in cells O10, R10, U10, X10 and minimum L11.</t>
  </si>
  <si>
    <t>Enter the corresponding MW value that occurs when each of these Pressure breakpoints are attained in the corresponding adjacent cell.</t>
  </si>
  <si>
    <t>If all the breakpoints are not needed just repeat the entries.</t>
  </si>
  <si>
    <t>Enter the K (Limiting Factor).  This value is based on observed changes in throttle pressure immediately following a significant disturbance and the turbine responds correctly.</t>
  </si>
  <si>
    <t>Observe the change in throttle pressure as a ratio to the MW change and enter that ratio in cell L12.  The ratio should be between 0 and 0.6.</t>
  </si>
  <si>
    <t>Enter the maximum operating output of the generator in cell L15, HSL.</t>
  </si>
  <si>
    <t>Enter the minimum operating output of the generator in cell L16, LSL.</t>
  </si>
  <si>
    <t>Once each of these steps are completed, save the workbook as a master workbook for this generator.</t>
  </si>
  <si>
    <t>For each frequency event evaluated, follow these additional steps.</t>
  </si>
  <si>
    <t>Collect 2 second data of frequency and MW output of the generator.  Provide time in the hh:mm:ss format.  Add this data to the "Data" worksheet in columns A6..C1806 for Time, Frequency and MW.</t>
  </si>
  <si>
    <t>The spreadsheet is setup for 60 minutes of data however, less data may be used.  You must start the data at least two minutes before the start of the event.  Erase all unused data in the unused area of the Data worksheet including formulas in columns O through S.</t>
  </si>
  <si>
    <t>The appropriate TC can be observed on the Model Period Graph.  The "Target" trend should respond similar to the actual MW response.  To slow down the target, reduce the TC.</t>
  </si>
  <si>
    <t>With "Auto" selected on the "Evaluation" worksheet in cell H1, observe the "Initial &amp; Sustained Graph" worksheet and adjust the frequency data alignment as instructed on that worksheet.</t>
  </si>
  <si>
    <t>Evaluation should be complete with P.U. performance data provided on the Initial &amp; Sustained Graph, the Evaluation worksheet and summarized on the Summary worksheet.</t>
  </si>
  <si>
    <t>The Model Period Graph is for observation only and is not part of the BAL-001-TRE regional standard.</t>
  </si>
  <si>
    <t>Enter Time Constant (TC) in cell L13 that models the delay in delivery of frequency response.  This value should be no lower than 0.050 and no greater than 1.0. (Not part of the standard measure, only the Model Target).</t>
  </si>
  <si>
    <t>You can create a Resource "Summary" workbook by copying the results on the Summary worksheet to a Summary workbook.  Do this for each event evaluated for this generator and create a rolling average performance.</t>
  </si>
  <si>
    <t>Pre Perturbation Ramp Magnitude Adjustment @T(+46)</t>
  </si>
  <si>
    <t>Is Headroom greater than 2% or 5 MW</t>
  </si>
  <si>
    <t>Pre to Post Perturbation @T(+46) Delta MW Actual Adjusted for Ramp</t>
  </si>
  <si>
    <t>Power Augmentation Capacity</t>
  </si>
  <si>
    <t>Power</t>
  </si>
  <si>
    <t>Augmentation</t>
  </si>
  <si>
    <t>Responsive</t>
  </si>
  <si>
    <t>Steam Flow Change Factor</t>
  </si>
  <si>
    <t>Maximum operating level (HSL) less Power Augmentation</t>
  </si>
  <si>
    <t>Turbine NDC (HSL)</t>
  </si>
  <si>
    <t>% Steam Flow@T(+46)</t>
  </si>
  <si>
    <t>Steam Flow Change Factor@T(+46)</t>
  </si>
  <si>
    <t>Digital</t>
  </si>
  <si>
    <t>ESPFR(Final@T(+46))</t>
  </si>
  <si>
    <t>ESPFR(@Droop &amp; DB@T(+46) Delta</t>
  </si>
  <si>
    <t>Is ESPFR(Final@T(+46) Headroom Available</t>
  </si>
  <si>
    <t>ESPFR(@Droop &amp; DB@T(+46)</t>
  </si>
  <si>
    <t>Post-Perturbation Max MW(low Hz) Min MW(high Hz) [T(+46 to T(+60)]</t>
  </si>
  <si>
    <t>Model</t>
  </si>
  <si>
    <t>Target Model Period (h:mm:ss)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</si>
</sst>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
    <numFmt numFmtId="165" formatCode="0.000"/>
    <numFmt numFmtId="166" formatCode="0.0"/>
    <numFmt numFmtId="167" formatCode="h:mm:ss;@"/>
    <numFmt numFmtId="168" formatCode="[$-F800]dddd\,\ mmmm\ dd\,\ yyyy"/>
    <numFmt numFmtId="169" formatCode="0.000000"/>
    <numFmt numFmtId="170" formatCode="0.0000"/>
  </numFmts>
  <fonts count="10" x14ac:knownFonts="1">
    <font>
      <sz val="11"/>
      <color theme="1"/>
      <name val="Calibri"/>
      <family val="2"/>
      <scheme val="minor"/>
    </font>
    <font>
      <sz val="10"/>
      <name val="Arial"/>
      <family val="2"/>
    </font>
    <font>
      <sz val="10"/>
      <name val="Arial"/>
      <family val="2"/>
    </font>
    <font>
      <sz val="8"/>
      <color indexed="81"/>
      <name val="Tahoma"/>
      <family val="2"/>
    </font>
    <font>
      <sz val="10"/>
      <name val="Arial"/>
      <family val="2"/>
    </font>
    <font>
      <sz val="16"/>
      <color theme="1"/>
      <name val="Calibri"/>
      <family val="2"/>
      <scheme val="minor"/>
    </font>
    <font>
      <sz val="16"/>
      <color theme="9" tint="-0.249977111117893"/>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indexed="53"/>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theme="2"/>
        <bgColor indexed="64"/>
      </patternFill>
    </fill>
    <fill>
      <patternFill patternType="solid">
        <fgColor rgb="FFFFFF66"/>
        <bgColor indexed="64"/>
      </patternFill>
    </fill>
    <fill>
      <patternFill patternType="solid">
        <fgColor rgb="FFFFFF00"/>
        <bgColor indexed="64"/>
      </patternFill>
    </fill>
    <fill>
      <patternFill patternType="solid">
        <fgColor theme="2" tint="-9.9948118533890809E-2"/>
        <bgColor indexed="64"/>
      </patternFill>
    </fill>
    <fill>
      <patternFill patternType="solid">
        <fgColor theme="8" tint="0.59996337778862885"/>
        <bgColor indexed="64"/>
      </patternFill>
    </fill>
    <fill>
      <patternFill patternType="solid">
        <fgColor rgb="FFFFFFCC"/>
        <bgColor indexed="64"/>
      </patternFill>
    </fill>
    <fill>
      <patternFill patternType="solid">
        <fgColor theme="6" tint="0.59996337778862885"/>
        <bgColor indexed="64"/>
      </patternFill>
    </fill>
    <fill>
      <patternFill patternType="solid">
        <fgColor rgb="FF99FF99"/>
        <bgColor indexed="64"/>
      </patternFill>
    </fill>
    <fill>
      <patternFill patternType="solid">
        <fgColor rgb="FFCFEFC7"/>
        <bgColor indexed="64"/>
      </patternFill>
    </fill>
  </fills>
  <borders count="17">
    <border>
      <left/>
      <right/>
      <top/>
      <bottom/>
      <diagonal/>
    </border>
    <border>
      <left style="thick">
        <color indexed="64"/>
      </left>
      <right/>
      <top/>
      <bottom/>
      <diagonal/>
    </border>
    <border>
      <left style="thick">
        <color indexed="64"/>
      </left>
      <right/>
      <top/>
      <bottom style="thick">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s>
  <cellStyleXfs count="4">
    <xf numFmtId="0" fontId="0" fillId="0" borderId="0"/>
    <xf numFmtId="0" fontId="1" fillId="0" borderId="0"/>
    <xf numFmtId="0" fontId="2" fillId="0" borderId="0"/>
    <xf numFmtId="0" fontId="4" fillId="0" borderId="0"/>
  </cellStyleXfs>
  <cellXfs count="119">
    <xf numFmtId="0" fontId="0" fillId="0" borderId="0" xfId="0"/>
    <xf numFmtId="0" fontId="0" fillId="0" borderId="0" xfId="0" applyAlignment="1">
      <alignment horizontal="center"/>
    </xf>
    <xf numFmtId="0" fontId="0" fillId="0" borderId="0" xfId="0" applyAlignment="1">
      <alignment horizontal="right"/>
    </xf>
    <xf numFmtId="0" fontId="2" fillId="0" borderId="1" xfId="2" applyBorder="1" applyAlignment="1">
      <alignment horizontal="center"/>
    </xf>
    <xf numFmtId="0" fontId="2" fillId="2" borderId="1" xfId="2" applyFill="1" applyBorder="1" applyAlignment="1">
      <alignment horizontal="center"/>
    </xf>
    <xf numFmtId="0" fontId="2" fillId="0" borderId="2" xfId="2" applyBorder="1" applyAlignment="1">
      <alignment horizontal="center"/>
    </xf>
    <xf numFmtId="167" fontId="0" fillId="0" borderId="0" xfId="0" applyNumberFormat="1"/>
    <xf numFmtId="168" fontId="0" fillId="0" borderId="0" xfId="0" applyNumberFormat="1"/>
    <xf numFmtId="167" fontId="2" fillId="0" borderId="0" xfId="2" applyNumberFormat="1" applyBorder="1"/>
    <xf numFmtId="165" fontId="0" fillId="0" borderId="0" xfId="0" applyNumberFormat="1"/>
    <xf numFmtId="2" fontId="0" fillId="0" borderId="0" xfId="0" applyNumberFormat="1"/>
    <xf numFmtId="10" fontId="0" fillId="0" borderId="0" xfId="0" applyNumberFormat="1"/>
    <xf numFmtId="2" fontId="0" fillId="0" borderId="0" xfId="0" applyNumberFormat="1" applyAlignment="1">
      <alignment horizontal="right"/>
    </xf>
    <xf numFmtId="10" fontId="0" fillId="0" borderId="0" xfId="0" applyNumberFormat="1" applyAlignment="1">
      <alignment horizontal="right"/>
    </xf>
    <xf numFmtId="165" fontId="0" fillId="0" borderId="0" xfId="0" applyNumberFormat="1" applyAlignment="1">
      <alignment horizontal="right"/>
    </xf>
    <xf numFmtId="2" fontId="0" fillId="3" borderId="0" xfId="0" applyNumberFormat="1" applyFill="1"/>
    <xf numFmtId="2" fontId="0" fillId="4" borderId="0" xfId="0" applyNumberFormat="1" applyFill="1"/>
    <xf numFmtId="2" fontId="0" fillId="5" borderId="0" xfId="0" applyNumberFormat="1" applyFill="1"/>
    <xf numFmtId="0" fontId="0" fillId="0" borderId="0" xfId="0" applyBorder="1"/>
    <xf numFmtId="0" fontId="0" fillId="0" borderId="0" xfId="0" quotePrefix="1" applyAlignment="1">
      <alignment horizontal="right"/>
    </xf>
    <xf numFmtId="165" fontId="2" fillId="0" borderId="0" xfId="2" applyNumberFormat="1"/>
    <xf numFmtId="165" fontId="0" fillId="0" borderId="0" xfId="0" applyNumberFormat="1" applyAlignment="1">
      <alignment horizontal="center"/>
    </xf>
    <xf numFmtId="0" fontId="0" fillId="8" borderId="3" xfId="0" applyFill="1" applyBorder="1"/>
    <xf numFmtId="0" fontId="0" fillId="8" borderId="4" xfId="0" applyFill="1" applyBorder="1"/>
    <xf numFmtId="0" fontId="0" fillId="8" borderId="5" xfId="0" applyFill="1" applyBorder="1"/>
    <xf numFmtId="0" fontId="0" fillId="8" borderId="6" xfId="0" applyFill="1" applyBorder="1"/>
    <xf numFmtId="0" fontId="0" fillId="8" borderId="0" xfId="0" applyFill="1" applyBorder="1"/>
    <xf numFmtId="0" fontId="1" fillId="8" borderId="0" xfId="1" applyFill="1" applyBorder="1" applyAlignment="1">
      <alignment horizontal="right"/>
    </xf>
    <xf numFmtId="165" fontId="1" fillId="8" borderId="0" xfId="1" applyNumberFormat="1" applyFill="1" applyBorder="1"/>
    <xf numFmtId="0" fontId="1" fillId="8" borderId="0" xfId="1" applyFill="1" applyBorder="1"/>
    <xf numFmtId="0" fontId="0" fillId="8" borderId="7" xfId="0" applyFill="1" applyBorder="1"/>
    <xf numFmtId="164" fontId="1" fillId="8" borderId="0" xfId="1" applyNumberFormat="1" applyFill="1" applyBorder="1"/>
    <xf numFmtId="0" fontId="0" fillId="8" borderId="0" xfId="0" applyFill="1" applyBorder="1" applyAlignment="1">
      <alignment horizontal="center"/>
    </xf>
    <xf numFmtId="0" fontId="2" fillId="8" borderId="0" xfId="1" applyFont="1" applyFill="1" applyBorder="1" applyAlignment="1">
      <alignment horizontal="right"/>
    </xf>
    <xf numFmtId="0" fontId="0" fillId="8" borderId="8" xfId="0" applyFill="1" applyBorder="1"/>
    <xf numFmtId="0" fontId="0" fillId="8" borderId="9" xfId="0" applyFill="1" applyBorder="1"/>
    <xf numFmtId="0" fontId="2" fillId="8" borderId="9" xfId="1" applyFont="1" applyFill="1" applyBorder="1" applyAlignment="1">
      <alignment horizontal="right"/>
    </xf>
    <xf numFmtId="0" fontId="0" fillId="8" borderId="10" xfId="0" applyFill="1" applyBorder="1"/>
    <xf numFmtId="166" fontId="1" fillId="7" borderId="0" xfId="1" applyNumberFormat="1" applyFill="1" applyBorder="1"/>
    <xf numFmtId="10" fontId="1" fillId="7" borderId="0" xfId="1" applyNumberFormat="1" applyFill="1" applyBorder="1"/>
    <xf numFmtId="164" fontId="1" fillId="7" borderId="0" xfId="1" applyNumberFormat="1" applyFill="1" applyBorder="1"/>
    <xf numFmtId="0" fontId="0" fillId="6" borderId="0" xfId="0" applyFill="1" applyBorder="1"/>
    <xf numFmtId="165" fontId="0" fillId="7" borderId="0" xfId="0" applyNumberFormat="1" applyFill="1" applyBorder="1"/>
    <xf numFmtId="0" fontId="0" fillId="7" borderId="9" xfId="0" applyFill="1" applyBorder="1"/>
    <xf numFmtId="0" fontId="0" fillId="0" borderId="3" xfId="0" applyBorder="1"/>
    <xf numFmtId="0" fontId="0" fillId="0" borderId="4" xfId="0" applyBorder="1"/>
    <xf numFmtId="0" fontId="0" fillId="0" borderId="4" xfId="0" applyBorder="1" applyAlignment="1">
      <alignment horizontal="right"/>
    </xf>
    <xf numFmtId="165" fontId="0" fillId="0" borderId="4" xfId="0" applyNumberFormat="1" applyBorder="1" applyAlignment="1">
      <alignment horizontal="right"/>
    </xf>
    <xf numFmtId="0" fontId="0" fillId="0" borderId="4" xfId="0" applyBorder="1" applyAlignment="1">
      <alignment horizontal="center"/>
    </xf>
    <xf numFmtId="0" fontId="0" fillId="0" borderId="5" xfId="0" applyBorder="1"/>
    <xf numFmtId="0" fontId="0" fillId="0" borderId="6" xfId="0" applyBorder="1"/>
    <xf numFmtId="0" fontId="0" fillId="0" borderId="0" xfId="0" applyBorder="1" applyAlignment="1">
      <alignment horizontal="right"/>
    </xf>
    <xf numFmtId="2" fontId="0" fillId="0" borderId="0" xfId="0" applyNumberFormat="1" applyBorder="1" applyAlignment="1">
      <alignment horizontal="right"/>
    </xf>
    <xf numFmtId="0" fontId="0" fillId="0" borderId="0" xfId="0" applyBorder="1" applyAlignment="1">
      <alignment horizontal="center"/>
    </xf>
    <xf numFmtId="0" fontId="0" fillId="0" borderId="7" xfId="0" applyBorder="1" applyAlignment="1">
      <alignment horizontal="center"/>
    </xf>
    <xf numFmtId="2" fontId="0" fillId="0" borderId="0" xfId="0" applyNumberFormat="1" applyBorder="1"/>
    <xf numFmtId="0" fontId="0" fillId="0" borderId="8" xfId="0" applyBorder="1"/>
    <xf numFmtId="0" fontId="0" fillId="0" borderId="9" xfId="0" applyBorder="1" applyAlignment="1">
      <alignment horizontal="center"/>
    </xf>
    <xf numFmtId="0" fontId="0" fillId="0" borderId="9" xfId="0" applyBorder="1" applyAlignment="1">
      <alignment horizontal="right"/>
    </xf>
    <xf numFmtId="0" fontId="0" fillId="0" borderId="10" xfId="0" applyBorder="1" applyAlignment="1">
      <alignment horizontal="center"/>
    </xf>
    <xf numFmtId="0" fontId="1" fillId="0" borderId="1" xfId="2" applyFont="1" applyBorder="1" applyAlignment="1">
      <alignment horizontal="center"/>
    </xf>
    <xf numFmtId="2" fontId="0" fillId="9" borderId="0" xfId="0" applyNumberFormat="1" applyFill="1"/>
    <xf numFmtId="0" fontId="6" fillId="0" borderId="0" xfId="0" applyFont="1" applyBorder="1"/>
    <xf numFmtId="0" fontId="0" fillId="0" borderId="11" xfId="0" applyBorder="1"/>
    <xf numFmtId="0" fontId="0" fillId="0" borderId="12" xfId="0" applyBorder="1"/>
    <xf numFmtId="0" fontId="0" fillId="0" borderId="12" xfId="0" applyBorder="1" applyAlignment="1">
      <alignment horizontal="center"/>
    </xf>
    <xf numFmtId="0" fontId="0" fillId="0" borderId="13" xfId="0" applyBorder="1"/>
    <xf numFmtId="0" fontId="0" fillId="0" borderId="11"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69" fontId="0" fillId="0" borderId="0" xfId="0" applyNumberFormat="1"/>
    <xf numFmtId="170" fontId="0" fillId="0" borderId="0" xfId="0" applyNumberFormat="1"/>
    <xf numFmtId="170" fontId="0" fillId="0" borderId="0" xfId="0" applyNumberFormat="1" applyAlignment="1">
      <alignment horizontal="center"/>
    </xf>
    <xf numFmtId="167" fontId="0" fillId="0" borderId="0" xfId="0" applyNumberFormat="1" applyAlignment="1">
      <alignment horizontal="center"/>
    </xf>
    <xf numFmtId="166" fontId="0" fillId="0" borderId="0" xfId="0" applyNumberFormat="1"/>
    <xf numFmtId="10" fontId="0" fillId="0" borderId="0" xfId="0" applyNumberFormat="1" applyAlignment="1">
      <alignment horizontal="center"/>
    </xf>
    <xf numFmtId="0" fontId="5" fillId="0" borderId="11" xfId="0" applyFont="1" applyBorder="1"/>
    <xf numFmtId="0" fontId="6" fillId="0" borderId="12" xfId="0" applyFont="1" applyBorder="1"/>
    <xf numFmtId="0" fontId="0" fillId="0" borderId="13" xfId="0"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 xfId="0" applyBorder="1" applyAlignment="1">
      <alignment horizontal="center"/>
    </xf>
    <xf numFmtId="0" fontId="0" fillId="0" borderId="2" xfId="0" applyBorder="1"/>
    <xf numFmtId="0" fontId="0" fillId="0" borderId="15" xfId="0" applyBorder="1"/>
    <xf numFmtId="0" fontId="0" fillId="0" borderId="16" xfId="0" applyBorder="1"/>
    <xf numFmtId="168" fontId="0" fillId="0" borderId="0" xfId="0" applyNumberFormat="1" applyAlignment="1">
      <alignment horizontal="center"/>
    </xf>
    <xf numFmtId="0" fontId="0" fillId="0" borderId="0" xfId="0"/>
    <xf numFmtId="0" fontId="0" fillId="0" borderId="0" xfId="0" applyAlignment="1">
      <alignment horizontal="right"/>
    </xf>
    <xf numFmtId="165" fontId="0" fillId="0" borderId="0" xfId="0" applyNumberFormat="1"/>
    <xf numFmtId="2" fontId="0" fillId="0" borderId="0" xfId="0" applyNumberFormat="1"/>
    <xf numFmtId="2" fontId="0" fillId="0" borderId="0" xfId="0" applyNumberFormat="1" applyAlignment="1">
      <alignment horizontal="right"/>
    </xf>
    <xf numFmtId="165" fontId="0" fillId="0" borderId="0" xfId="0" applyNumberFormat="1" applyAlignment="1">
      <alignment horizontal="right"/>
    </xf>
    <xf numFmtId="0" fontId="0" fillId="8" borderId="4" xfId="0" applyFill="1" applyBorder="1" applyAlignment="1">
      <alignment horizontal="center"/>
    </xf>
    <xf numFmtId="0" fontId="0" fillId="8" borderId="5" xfId="0" applyFill="1" applyBorder="1" applyAlignment="1">
      <alignment horizontal="center"/>
    </xf>
    <xf numFmtId="0" fontId="0" fillId="6" borderId="9" xfId="0" applyFill="1" applyBorder="1"/>
    <xf numFmtId="0" fontId="0" fillId="6" borderId="10" xfId="0" applyFill="1" applyBorder="1"/>
    <xf numFmtId="0" fontId="0" fillId="7" borderId="0" xfId="0" applyFill="1"/>
    <xf numFmtId="0" fontId="0" fillId="10" borderId="0" xfId="0" applyFill="1"/>
    <xf numFmtId="0" fontId="0" fillId="7" borderId="0" xfId="0" applyFill="1" applyAlignment="1">
      <alignment horizontal="center"/>
    </xf>
    <xf numFmtId="21" fontId="4" fillId="11" borderId="0" xfId="3" applyNumberFormat="1" applyFill="1"/>
    <xf numFmtId="165" fontId="4" fillId="11" borderId="0" xfId="3" applyNumberFormat="1" applyFill="1"/>
    <xf numFmtId="0" fontId="4" fillId="11" borderId="0" xfId="3" applyFill="1"/>
    <xf numFmtId="0" fontId="0" fillId="7" borderId="4" xfId="0" applyFill="1" applyBorder="1"/>
    <xf numFmtId="0" fontId="7" fillId="0" borderId="0" xfId="0" applyFont="1"/>
    <xf numFmtId="0" fontId="8" fillId="0" borderId="0" xfId="0" applyFont="1"/>
    <xf numFmtId="0" fontId="9" fillId="0" borderId="0" xfId="0" applyFont="1"/>
    <xf numFmtId="0" fontId="5" fillId="0" borderId="12" xfId="0" applyFont="1" applyBorder="1"/>
    <xf numFmtId="2" fontId="0" fillId="7" borderId="0" xfId="0" applyNumberFormat="1" applyFill="1" applyAlignment="1">
      <alignment horizontal="right"/>
    </xf>
    <xf numFmtId="0" fontId="1" fillId="8" borderId="0" xfId="1" applyFont="1" applyFill="1" applyBorder="1" applyAlignment="1">
      <alignment horizontal="right"/>
    </xf>
    <xf numFmtId="2" fontId="0" fillId="12" borderId="0" xfId="0" applyNumberFormat="1" applyFill="1" applyAlignment="1">
      <alignment horizontal="right"/>
    </xf>
    <xf numFmtId="2" fontId="0" fillId="13" borderId="0" xfId="0" applyNumberFormat="1" applyFill="1" applyAlignment="1">
      <alignment horizontal="right"/>
    </xf>
    <xf numFmtId="0" fontId="0" fillId="0" borderId="0" xfId="0"/>
    <xf numFmtId="0" fontId="0" fillId="0" borderId="0" xfId="0" applyBorder="1" applyAlignment="1">
      <alignment horizontal="center"/>
    </xf>
    <xf numFmtId="0" fontId="0" fillId="0" borderId="0" xfId="0" applyAlignment="1">
      <alignment horizontal="left"/>
    </xf>
  </cellXfs>
  <cellStyles count="4">
    <cellStyle name="Normal" xfId="0" builtinId="0"/>
    <cellStyle name="Normal_Data_1" xfId="3"/>
    <cellStyle name="Normal_Sheet2" xfId="1"/>
    <cellStyle name="Normal_Sheet5" xfId="2"/>
  </cellStyles>
  <dxfs count="0"/>
  <tableStyles count="0" defaultTableStyle="TableStyleMedium9" defaultPivotStyle="PivotStyleLight16"/>
  <colors>
    <mruColors>
      <color rgb="FF3CE464"/>
      <color rgb="FF60E43C"/>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3.xml"/><Relationship Id="rId8" Type="http://schemas.openxmlformats.org/officeDocument/2006/relationships/styles" Target="styles.xml"/><Relationship Id="rId18" Type="http://schemas.openxmlformats.org/officeDocument/2006/relationships/customXml" Target="../customXml/item9.xml"/><Relationship Id="rId3" Type="http://schemas.openxmlformats.org/officeDocument/2006/relationships/worksheet" Target="worksheets/sheet3.xml"/><Relationship Id="rId12" Type="http://schemas.openxmlformats.org/officeDocument/2006/relationships/customXml" Target="/customXml/item2.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Relationships xmlns="http://schemas.openxmlformats.org/package/2006/relationships">
  <Relationship Id="rId1" Type="http://schemas.openxmlformats.org/officeDocument/2006/relationships/chartUserShapes" Target="../drawings/drawing2.xml"/>
</Relationships>

</file>

<file path=xl/charts/_rels/chart2.xml.rels><?xml version="1.0" encoding="UTF-8"?>

<Relationships xmlns="http://schemas.openxmlformats.org/package/2006/relationships">
  <Relationship Id="rId1" Type="http://schemas.openxmlformats.org/officeDocument/2006/relationships/chartUserShapes" Target="../drawings/drawing4.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Evaluation!$K$1</c:f>
          <c:strCache>
            <c:ptCount val="1"/>
            <c:pt idx="0">
              <c:v>Unit:Generator x</c:v>
            </c:pt>
          </c:strCache>
        </c:strRef>
      </c:tx>
      <c:overlay val="0"/>
      <c:txPr>
        <a:bodyPr/>
        <a:lstStyle/>
        <a:p>
          <a:pPr>
            <a:defRPr/>
          </a:pPr>
          <a:endParaRPr lang="en-US"/>
        </a:p>
      </c:txPr>
    </c:title>
    <c:autoTitleDeleted val="0"/>
    <c:plotArea>
      <c:layout>
        <c:manualLayout>
          <c:layoutTarget val="inner"/>
          <c:xMode val="edge"/>
          <c:yMode val="edge"/>
          <c:x val="8.4175852001114007E-2"/>
          <c:y val="7.913035314688216E-2"/>
          <c:w val="0.82596075102307065"/>
          <c:h val="0.82846800283834798"/>
        </c:manualLayout>
      </c:layout>
      <c:lineChart>
        <c:grouping val="standard"/>
        <c:varyColors val="0"/>
        <c:ser>
          <c:idx val="0"/>
          <c:order val="0"/>
          <c:tx>
            <c:strRef>
              <c:f>Evaluation!$C$41</c:f>
              <c:strCache>
                <c:ptCount val="1"/>
                <c:pt idx="0">
                  <c:v>Hz</c:v>
                </c:pt>
              </c:strCache>
            </c:strRef>
          </c:tx>
          <c:spPr>
            <a:ln>
              <a:solidFill>
                <a:srgbClr val="FF0000"/>
              </a:solidFill>
            </a:ln>
          </c:spPr>
          <c:marker>
            <c:spPr>
              <a:solidFill>
                <a:srgbClr val="FF0000"/>
              </a:solidFill>
              <a:ln>
                <a:solidFill>
                  <a:srgbClr val="FF0000"/>
                </a:solidFill>
              </a:ln>
            </c:spPr>
          </c:marker>
          <c:cat>
            <c:numRef>
              <c:f>Evaluation!$B$49:$B$109</c:f>
              <c:numCache>
                <c:formatCode>h:mm:ss;@</c:formatCode>
                <c:ptCount val="6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numCache>
            </c:numRef>
          </c:cat>
          <c:val>
            <c:numRef>
              <c:f>Evaluation!$C$49:$C$109</c:f>
              <c:numCache>
                <c:formatCode>General</c:formatCode>
                <c:ptCount val="61"/>
                <c:pt idx="0">
                  <c:v>60.027999877929687</c:v>
                </c:pt>
                <c:pt idx="1">
                  <c:v>60.034999847412109</c:v>
                </c:pt>
                <c:pt idx="2">
                  <c:v>60.03900146484375</c:v>
                </c:pt>
                <c:pt idx="3">
                  <c:v>60.03900146484375</c:v>
                </c:pt>
                <c:pt idx="4">
                  <c:v>60.037998199462891</c:v>
                </c:pt>
                <c:pt idx="5">
                  <c:v>60.030998229980469</c:v>
                </c:pt>
                <c:pt idx="6">
                  <c:v>60.030998229980469</c:v>
                </c:pt>
                <c:pt idx="7">
                  <c:v>60.028999328613281</c:v>
                </c:pt>
                <c:pt idx="8">
                  <c:v>60.027999877929687</c:v>
                </c:pt>
                <c:pt idx="9">
                  <c:v>60.027999877929687</c:v>
                </c:pt>
                <c:pt idx="10">
                  <c:v>60.028999328613281</c:v>
                </c:pt>
                <c:pt idx="11">
                  <c:v>60.027999877929687</c:v>
                </c:pt>
                <c:pt idx="12">
                  <c:v>60.027999877929687</c:v>
                </c:pt>
                <c:pt idx="13">
                  <c:v>60.027999877929687</c:v>
                </c:pt>
                <c:pt idx="14">
                  <c:v>60.030998229980469</c:v>
                </c:pt>
                <c:pt idx="15">
                  <c:v>60.029998779296875</c:v>
                </c:pt>
                <c:pt idx="16">
                  <c:v>60.027999877929687</c:v>
                </c:pt>
                <c:pt idx="17">
                  <c:v>60.027000427246094</c:v>
                </c:pt>
                <c:pt idx="18">
                  <c:v>60.029998779296875</c:v>
                </c:pt>
                <c:pt idx="19">
                  <c:v>60.025001525878906</c:v>
                </c:pt>
                <c:pt idx="20">
                  <c:v>60.019001007080078</c:v>
                </c:pt>
                <c:pt idx="21">
                  <c:v>60.015998840332031</c:v>
                </c:pt>
                <c:pt idx="22">
                  <c:v>60.011001586914063</c:v>
                </c:pt>
                <c:pt idx="23">
                  <c:v>60.007999420166016</c:v>
                </c:pt>
                <c:pt idx="24">
                  <c:v>60.006000518798828</c:v>
                </c:pt>
                <c:pt idx="25">
                  <c:v>60.002998352050781</c:v>
                </c:pt>
                <c:pt idx="26">
                  <c:v>60</c:v>
                </c:pt>
                <c:pt idx="27">
                  <c:v>59.998001098632813</c:v>
                </c:pt>
                <c:pt idx="28">
                  <c:v>59.995998382568359</c:v>
                </c:pt>
                <c:pt idx="29">
                  <c:v>59.997001647949219</c:v>
                </c:pt>
                <c:pt idx="30">
                  <c:v>59.977001190185547</c:v>
                </c:pt>
                <c:pt idx="31">
                  <c:v>59.862998962402344</c:v>
                </c:pt>
                <c:pt idx="32">
                  <c:v>59.862998962402344</c:v>
                </c:pt>
                <c:pt idx="33">
                  <c:v>59.813999176025391</c:v>
                </c:pt>
                <c:pt idx="34">
                  <c:v>59.798999786376953</c:v>
                </c:pt>
                <c:pt idx="35">
                  <c:v>59.798999786376953</c:v>
                </c:pt>
                <c:pt idx="36">
                  <c:v>59.800998687744141</c:v>
                </c:pt>
                <c:pt idx="37">
                  <c:v>59.799999237060547</c:v>
                </c:pt>
                <c:pt idx="38">
                  <c:v>59.803001403808594</c:v>
                </c:pt>
                <c:pt idx="39">
                  <c:v>59.807998657226563</c:v>
                </c:pt>
                <c:pt idx="40">
                  <c:v>59.810001373291016</c:v>
                </c:pt>
                <c:pt idx="41">
                  <c:v>59.817001342773438</c:v>
                </c:pt>
                <c:pt idx="42">
                  <c:v>59.824001312255859</c:v>
                </c:pt>
                <c:pt idx="43">
                  <c:v>59.824001312255859</c:v>
                </c:pt>
                <c:pt idx="44">
                  <c:v>59.826999664306641</c:v>
                </c:pt>
                <c:pt idx="45">
                  <c:v>59.826999664306641</c:v>
                </c:pt>
                <c:pt idx="46">
                  <c:v>59.827999114990234</c:v>
                </c:pt>
                <c:pt idx="47">
                  <c:v>59.826000213623047</c:v>
                </c:pt>
                <c:pt idx="48">
                  <c:v>59.823001861572266</c:v>
                </c:pt>
                <c:pt idx="49">
                  <c:v>59.824001312255859</c:v>
                </c:pt>
                <c:pt idx="50">
                  <c:v>59.821998596191406</c:v>
                </c:pt>
                <c:pt idx="51">
                  <c:v>59.818000793457031</c:v>
                </c:pt>
                <c:pt idx="52">
                  <c:v>59.818000793457031</c:v>
                </c:pt>
                <c:pt idx="53">
                  <c:v>59.814998626708984</c:v>
                </c:pt>
                <c:pt idx="54">
                  <c:v>59.812000274658203</c:v>
                </c:pt>
                <c:pt idx="55">
                  <c:v>59.814998626708984</c:v>
                </c:pt>
                <c:pt idx="56">
                  <c:v>59.819999694824219</c:v>
                </c:pt>
                <c:pt idx="57">
                  <c:v>59.819000244140625</c:v>
                </c:pt>
                <c:pt idx="58">
                  <c:v>59.819000244140625</c:v>
                </c:pt>
                <c:pt idx="59">
                  <c:v>59.819000244140625</c:v>
                </c:pt>
                <c:pt idx="60">
                  <c:v>59.820999145507813</c:v>
                </c:pt>
              </c:numCache>
            </c:numRef>
          </c:val>
          <c:smooth val="0"/>
        </c:ser>
        <c:ser>
          <c:idx val="2"/>
          <c:order val="2"/>
          <c:tx>
            <c:strRef>
              <c:f>Evaluation!$E$40:$E$41</c:f>
              <c:strCache>
                <c:ptCount val="2"/>
                <c:pt idx="0">
                  <c:v>Average</c:v>
                </c:pt>
                <c:pt idx="1">
                  <c:v>Frequency</c:v>
                </c:pt>
              </c:strCache>
            </c:strRef>
          </c:tx>
          <c:cat>
            <c:numRef>
              <c:f>Evaluation!$B$49:$B$109</c:f>
              <c:numCache>
                <c:formatCode>h:mm:ss;@</c:formatCode>
                <c:ptCount val="6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numCache>
            </c:numRef>
          </c:cat>
          <c:val>
            <c:numRef>
              <c:f>Evaluation!$E$49:$E$109</c:f>
              <c:numCache>
                <c:formatCode>General</c:formatCode>
                <c:ptCount val="61"/>
                <c:pt idx="22" formatCode="0.000">
                  <c:v>60.00237512588501</c:v>
                </c:pt>
                <c:pt idx="23" formatCode="0.000">
                  <c:v>60.00237512588501</c:v>
                </c:pt>
                <c:pt idx="24" formatCode="0.000">
                  <c:v>60.00237512588501</c:v>
                </c:pt>
                <c:pt idx="25" formatCode="0.000">
                  <c:v>60.00237512588501</c:v>
                </c:pt>
                <c:pt idx="26" formatCode="0.000">
                  <c:v>60.00237512588501</c:v>
                </c:pt>
                <c:pt idx="27" formatCode="0.000">
                  <c:v>60.00237512588501</c:v>
                </c:pt>
                <c:pt idx="28" formatCode="0.000">
                  <c:v>60.00237512588501</c:v>
                </c:pt>
                <c:pt idx="29" formatCode="0.000">
                  <c:v>60.00237512588501</c:v>
                </c:pt>
                <c:pt idx="40" formatCode="0.000">
                  <c:v>59.820588504566864</c:v>
                </c:pt>
                <c:pt idx="41" formatCode="0.000">
                  <c:v>59.820588504566864</c:v>
                </c:pt>
                <c:pt idx="42" formatCode="0.000">
                  <c:v>59.820588504566864</c:v>
                </c:pt>
                <c:pt idx="43" formatCode="0.000">
                  <c:v>59.820588504566864</c:v>
                </c:pt>
                <c:pt idx="44" formatCode="0.000">
                  <c:v>59.820588504566864</c:v>
                </c:pt>
                <c:pt idx="45" formatCode="0.000">
                  <c:v>59.820588504566864</c:v>
                </c:pt>
                <c:pt idx="46" formatCode="0.000">
                  <c:v>59.820588504566864</c:v>
                </c:pt>
                <c:pt idx="47" formatCode="0.000">
                  <c:v>59.820588504566864</c:v>
                </c:pt>
                <c:pt idx="48" formatCode="0.000">
                  <c:v>59.820588504566864</c:v>
                </c:pt>
                <c:pt idx="49" formatCode="0.000">
                  <c:v>59.820588504566864</c:v>
                </c:pt>
                <c:pt idx="50" formatCode="0.000">
                  <c:v>59.820588504566864</c:v>
                </c:pt>
                <c:pt idx="51" formatCode="0.000">
                  <c:v>59.820588504566864</c:v>
                </c:pt>
                <c:pt idx="52" formatCode="0.000">
                  <c:v>59.820588504566864</c:v>
                </c:pt>
                <c:pt idx="53" formatCode="0.000">
                  <c:v>59.820588504566864</c:v>
                </c:pt>
                <c:pt idx="54" formatCode="0.000">
                  <c:v>59.820588504566864</c:v>
                </c:pt>
                <c:pt idx="55" formatCode="0.000">
                  <c:v>59.820588504566864</c:v>
                </c:pt>
                <c:pt idx="56" formatCode="0.000">
                  <c:v>59.820588504566864</c:v>
                </c:pt>
              </c:numCache>
            </c:numRef>
          </c:val>
          <c:smooth val="0"/>
        </c:ser>
        <c:dLbls>
          <c:showLegendKey val="0"/>
          <c:showVal val="0"/>
          <c:showCatName val="0"/>
          <c:showSerName val="0"/>
          <c:showPercent val="0"/>
          <c:showBubbleSize val="0"/>
        </c:dLbls>
        <c:marker val="1"/>
        <c:smooth val="0"/>
        <c:axId val="634670720"/>
        <c:axId val="634669936"/>
      </c:lineChart>
      <c:lineChart>
        <c:grouping val="standard"/>
        <c:varyColors val="0"/>
        <c:ser>
          <c:idx val="1"/>
          <c:order val="1"/>
          <c:tx>
            <c:strRef>
              <c:f>Evaluation!$D$41</c:f>
              <c:strCache>
                <c:ptCount val="1"/>
                <c:pt idx="0">
                  <c:v>MW</c:v>
                </c:pt>
              </c:strCache>
            </c:strRef>
          </c:tx>
          <c:spPr>
            <a:ln>
              <a:solidFill>
                <a:schemeClr val="tx2">
                  <a:lumMod val="75000"/>
                </a:schemeClr>
              </a:solidFill>
            </a:ln>
          </c:spPr>
          <c:marker>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75000"/>
                  </a:schemeClr>
                </a:solidFill>
              </a:ln>
            </c:spPr>
          </c:marker>
          <c:cat>
            <c:numRef>
              <c:f>Evaluation!$B$49:$B$109</c:f>
              <c:numCache>
                <c:formatCode>h:mm:ss;@</c:formatCode>
                <c:ptCount val="6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numCache>
            </c:numRef>
          </c:cat>
          <c:val>
            <c:numRef>
              <c:f>Evaluation!$D$49:$D$109</c:f>
              <c:numCache>
                <c:formatCode>0.000</c:formatCode>
                <c:ptCount val="61"/>
                <c:pt idx="0">
                  <c:v>535.42266845703125</c:v>
                </c:pt>
                <c:pt idx="1">
                  <c:v>534.8941650390625</c:v>
                </c:pt>
                <c:pt idx="2">
                  <c:v>534.8941650390625</c:v>
                </c:pt>
                <c:pt idx="3">
                  <c:v>536.08453369140625</c:v>
                </c:pt>
                <c:pt idx="4">
                  <c:v>536.08453369140625</c:v>
                </c:pt>
                <c:pt idx="5">
                  <c:v>534.325927734375</c:v>
                </c:pt>
                <c:pt idx="6">
                  <c:v>534.325927734375</c:v>
                </c:pt>
                <c:pt idx="7">
                  <c:v>534.3387451171875</c:v>
                </c:pt>
                <c:pt idx="8">
                  <c:v>534.3387451171875</c:v>
                </c:pt>
                <c:pt idx="9">
                  <c:v>534.52142333984375</c:v>
                </c:pt>
                <c:pt idx="10">
                  <c:v>534.52142333984375</c:v>
                </c:pt>
                <c:pt idx="11">
                  <c:v>533.728515625</c:v>
                </c:pt>
                <c:pt idx="12">
                  <c:v>533.728515625</c:v>
                </c:pt>
                <c:pt idx="13">
                  <c:v>533.58160400390625</c:v>
                </c:pt>
                <c:pt idx="14">
                  <c:v>533.58160400390625</c:v>
                </c:pt>
                <c:pt idx="15">
                  <c:v>532.53900146484375</c:v>
                </c:pt>
                <c:pt idx="16">
                  <c:v>532.53900146484375</c:v>
                </c:pt>
                <c:pt idx="17">
                  <c:v>532.5050048828125</c:v>
                </c:pt>
                <c:pt idx="18">
                  <c:v>532.5050048828125</c:v>
                </c:pt>
                <c:pt idx="19">
                  <c:v>531.85748291015625</c:v>
                </c:pt>
                <c:pt idx="20">
                  <c:v>531.85748291015625</c:v>
                </c:pt>
                <c:pt idx="21">
                  <c:v>531.4794921875</c:v>
                </c:pt>
                <c:pt idx="22">
                  <c:v>531.4794921875</c:v>
                </c:pt>
                <c:pt idx="23">
                  <c:v>530.52069091796875</c:v>
                </c:pt>
                <c:pt idx="24">
                  <c:v>530.52069091796875</c:v>
                </c:pt>
                <c:pt idx="25">
                  <c:v>528.77618408203125</c:v>
                </c:pt>
                <c:pt idx="26">
                  <c:v>528.77618408203125</c:v>
                </c:pt>
                <c:pt idx="27">
                  <c:v>530.55810546875</c:v>
                </c:pt>
                <c:pt idx="28">
                  <c:v>530.55810546875</c:v>
                </c:pt>
                <c:pt idx="29">
                  <c:v>529.72857666015625</c:v>
                </c:pt>
                <c:pt idx="30">
                  <c:v>529.72857666015625</c:v>
                </c:pt>
                <c:pt idx="31">
                  <c:v>529.72857666015625</c:v>
                </c:pt>
                <c:pt idx="32">
                  <c:v>529.72857666015625</c:v>
                </c:pt>
                <c:pt idx="33">
                  <c:v>530.06207275390625</c:v>
                </c:pt>
                <c:pt idx="34">
                  <c:v>534.42059326171875</c:v>
                </c:pt>
                <c:pt idx="35">
                  <c:v>534.42059326171875</c:v>
                </c:pt>
                <c:pt idx="36">
                  <c:v>544.001953125</c:v>
                </c:pt>
                <c:pt idx="37">
                  <c:v>544.001953125</c:v>
                </c:pt>
                <c:pt idx="38">
                  <c:v>548.177978515625</c:v>
                </c:pt>
                <c:pt idx="39">
                  <c:v>548.177978515625</c:v>
                </c:pt>
                <c:pt idx="40">
                  <c:v>546.64874267578125</c:v>
                </c:pt>
                <c:pt idx="41">
                  <c:v>546.64874267578125</c:v>
                </c:pt>
                <c:pt idx="42">
                  <c:v>544.54833984375</c:v>
                </c:pt>
                <c:pt idx="43">
                  <c:v>544.54833984375</c:v>
                </c:pt>
                <c:pt idx="44">
                  <c:v>541.808349609375</c:v>
                </c:pt>
                <c:pt idx="45">
                  <c:v>541.808349609375</c:v>
                </c:pt>
                <c:pt idx="46">
                  <c:v>539.94561767578125</c:v>
                </c:pt>
                <c:pt idx="47">
                  <c:v>539.94561767578125</c:v>
                </c:pt>
                <c:pt idx="48">
                  <c:v>541.49981689453125</c:v>
                </c:pt>
                <c:pt idx="49">
                  <c:v>541.49981689453125</c:v>
                </c:pt>
                <c:pt idx="50">
                  <c:v>543.32244873046875</c:v>
                </c:pt>
                <c:pt idx="51">
                  <c:v>543.32244873046875</c:v>
                </c:pt>
                <c:pt idx="52">
                  <c:v>545.11175537109375</c:v>
                </c:pt>
                <c:pt idx="53">
                  <c:v>545.11175537109375</c:v>
                </c:pt>
                <c:pt idx="54">
                  <c:v>545.941162109375</c:v>
                </c:pt>
                <c:pt idx="55">
                  <c:v>545.941162109375</c:v>
                </c:pt>
                <c:pt idx="56">
                  <c:v>545.91162109375</c:v>
                </c:pt>
                <c:pt idx="57">
                  <c:v>545.91162109375</c:v>
                </c:pt>
                <c:pt idx="58">
                  <c:v>544.8770751953125</c:v>
                </c:pt>
                <c:pt idx="59">
                  <c:v>544.8770751953125</c:v>
                </c:pt>
                <c:pt idx="60">
                  <c:v>544.63897705078125</c:v>
                </c:pt>
              </c:numCache>
            </c:numRef>
          </c:val>
          <c:smooth val="0"/>
        </c:ser>
        <c:ser>
          <c:idx val="3"/>
          <c:order val="3"/>
          <c:tx>
            <c:strRef>
              <c:f>Evaluation!$F$40:$F$41</c:f>
              <c:strCache>
                <c:ptCount val="2"/>
                <c:pt idx="0">
                  <c:v>Average</c:v>
                </c:pt>
                <c:pt idx="1">
                  <c:v>MW</c:v>
                </c:pt>
              </c:strCache>
            </c:strRef>
          </c:tx>
          <c:spPr>
            <a:ln>
              <a:solidFill>
                <a:schemeClr val="tx2">
                  <a:lumMod val="75000"/>
                </a:schemeClr>
              </a:solidFill>
            </a:ln>
          </c:spPr>
          <c:marker>
            <c:spPr>
              <a:solidFill>
                <a:schemeClr val="tx2">
                  <a:lumMod val="75000"/>
                </a:schemeClr>
              </a:solidFill>
              <a:ln>
                <a:solidFill>
                  <a:schemeClr val="tx2">
                    <a:lumMod val="75000"/>
                  </a:schemeClr>
                </a:solidFill>
              </a:ln>
            </c:spPr>
          </c:marker>
          <c:cat>
            <c:numRef>
              <c:f>Evaluation!$B$49:$B$109</c:f>
              <c:numCache>
                <c:formatCode>h:mm:ss;@</c:formatCode>
                <c:ptCount val="6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numCache>
            </c:numRef>
          </c:cat>
          <c:val>
            <c:numRef>
              <c:f>Evaluation!$F$49:$F$109</c:f>
              <c:numCache>
                <c:formatCode>General</c:formatCode>
                <c:ptCount val="61"/>
                <c:pt idx="22" formatCode="0.000">
                  <c:v>530.11475372314453</c:v>
                </c:pt>
                <c:pt idx="23" formatCode="0.000">
                  <c:v>530.11475372314453</c:v>
                </c:pt>
                <c:pt idx="24" formatCode="0.000">
                  <c:v>530.11475372314453</c:v>
                </c:pt>
                <c:pt idx="25" formatCode="0.000">
                  <c:v>530.11475372314453</c:v>
                </c:pt>
                <c:pt idx="26" formatCode="0.000">
                  <c:v>530.11475372314453</c:v>
                </c:pt>
                <c:pt idx="27" formatCode="0.000">
                  <c:v>530.11475372314453</c:v>
                </c:pt>
                <c:pt idx="28" formatCode="0.000">
                  <c:v>530.11475372314453</c:v>
                </c:pt>
                <c:pt idx="29" formatCode="0.000">
                  <c:v>530.11475372314453</c:v>
                </c:pt>
                <c:pt idx="40" formatCode="0.000">
                  <c:v>543.73906393612128</c:v>
                </c:pt>
                <c:pt idx="41" formatCode="0.000">
                  <c:v>543.73906393612128</c:v>
                </c:pt>
                <c:pt idx="42" formatCode="0.000">
                  <c:v>543.73906393612128</c:v>
                </c:pt>
                <c:pt idx="43" formatCode="0.000">
                  <c:v>543.73906393612128</c:v>
                </c:pt>
                <c:pt idx="44" formatCode="0.000">
                  <c:v>543.73906393612128</c:v>
                </c:pt>
                <c:pt idx="45" formatCode="0.000">
                  <c:v>543.73906393612128</c:v>
                </c:pt>
                <c:pt idx="46" formatCode="0.000">
                  <c:v>543.73906393612128</c:v>
                </c:pt>
                <c:pt idx="47" formatCode="0.000">
                  <c:v>543.73906393612128</c:v>
                </c:pt>
                <c:pt idx="48" formatCode="0.000">
                  <c:v>543.73906393612128</c:v>
                </c:pt>
                <c:pt idx="49" formatCode="0.000">
                  <c:v>543.73906393612128</c:v>
                </c:pt>
                <c:pt idx="50" formatCode="0.000">
                  <c:v>543.73906393612128</c:v>
                </c:pt>
                <c:pt idx="51" formatCode="0.000">
                  <c:v>543.73906393612128</c:v>
                </c:pt>
                <c:pt idx="52" formatCode="0.000">
                  <c:v>543.73906393612128</c:v>
                </c:pt>
                <c:pt idx="53" formatCode="0.000">
                  <c:v>543.73906393612128</c:v>
                </c:pt>
                <c:pt idx="54" formatCode="0.000">
                  <c:v>543.73906393612128</c:v>
                </c:pt>
                <c:pt idx="55" formatCode="0.000">
                  <c:v>543.73906393612128</c:v>
                </c:pt>
                <c:pt idx="56" formatCode="0.000">
                  <c:v>543.73906393612128</c:v>
                </c:pt>
              </c:numCache>
            </c:numRef>
          </c:val>
          <c:smooth val="0"/>
        </c:ser>
        <c:ser>
          <c:idx val="4"/>
          <c:order val="4"/>
          <c:tx>
            <c:v>"EPFR"</c:v>
          </c:tx>
          <c:spPr>
            <a:ln>
              <a:solidFill>
                <a:srgbClr val="00B050"/>
              </a:solidFill>
            </a:ln>
          </c:spPr>
          <c:marker>
            <c:spPr>
              <a:solidFill>
                <a:srgbClr val="00B050"/>
              </a:solidFill>
              <a:ln>
                <a:solidFill>
                  <a:srgbClr val="00B050"/>
                </a:solidFill>
              </a:ln>
            </c:spPr>
          </c:marker>
          <c:cat>
            <c:numRef>
              <c:f>Evaluation!$B$49:$B$109</c:f>
              <c:numCache>
                <c:formatCode>h:mm:ss;@</c:formatCode>
                <c:ptCount val="6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numCache>
            </c:numRef>
          </c:cat>
          <c:val>
            <c:numRef>
              <c:f>Evaluation!$K$49:$K$109</c:f>
              <c:numCache>
                <c:formatCode>0.000</c:formatCode>
                <c:ptCount val="61"/>
                <c:pt idx="40">
                  <c:v>547.12990783691407</c:v>
                </c:pt>
                <c:pt idx="41">
                  <c:v>547.12990783691407</c:v>
                </c:pt>
                <c:pt idx="42">
                  <c:v>547.12990783691407</c:v>
                </c:pt>
                <c:pt idx="43">
                  <c:v>547.12990783691407</c:v>
                </c:pt>
                <c:pt idx="44">
                  <c:v>547.12990783691407</c:v>
                </c:pt>
                <c:pt idx="45">
                  <c:v>547.12990783691407</c:v>
                </c:pt>
                <c:pt idx="46">
                  <c:v>547.12990783691407</c:v>
                </c:pt>
                <c:pt idx="47">
                  <c:v>547.12990783691407</c:v>
                </c:pt>
                <c:pt idx="48">
                  <c:v>547.12990783691407</c:v>
                </c:pt>
                <c:pt idx="49">
                  <c:v>547.12990783691407</c:v>
                </c:pt>
                <c:pt idx="50">
                  <c:v>547.12990783691407</c:v>
                </c:pt>
                <c:pt idx="51">
                  <c:v>547.12990783691407</c:v>
                </c:pt>
                <c:pt idx="52">
                  <c:v>547.12990783691407</c:v>
                </c:pt>
                <c:pt idx="53">
                  <c:v>547.12990783691407</c:v>
                </c:pt>
                <c:pt idx="54">
                  <c:v>547.12990783691407</c:v>
                </c:pt>
                <c:pt idx="55">
                  <c:v>547.12990783691407</c:v>
                </c:pt>
                <c:pt idx="56">
                  <c:v>547.12990783691407</c:v>
                </c:pt>
              </c:numCache>
            </c:numRef>
          </c:val>
          <c:smooth val="0"/>
        </c:ser>
        <c:ser>
          <c:idx val="5"/>
          <c:order val="5"/>
          <c:tx>
            <c:strRef>
              <c:f>Evaluation!$L$28</c:f>
              <c:strCache>
                <c:ptCount val="1"/>
                <c:pt idx="0">
                  <c:v>ESPFR(Final@T(+46))</c:v>
                </c:pt>
              </c:strCache>
            </c:strRef>
          </c:tx>
          <c:spPr>
            <a:ln>
              <a:solidFill>
                <a:schemeClr val="accent3">
                  <a:lumMod val="60000"/>
                  <a:lumOff val="40000"/>
                </a:schemeClr>
              </a:solidFill>
            </a:ln>
          </c:spPr>
          <c:marker>
            <c:spPr>
              <a:solidFill>
                <a:schemeClr val="accent3">
                  <a:lumMod val="60000"/>
                  <a:lumOff val="40000"/>
                </a:schemeClr>
              </a:solidFill>
            </c:spPr>
          </c:marker>
          <c:cat>
            <c:numRef>
              <c:f>Evaluation!$B$49:$B$109</c:f>
              <c:numCache>
                <c:formatCode>h:mm:ss;@</c:formatCode>
                <c:ptCount val="6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numCache>
            </c:numRef>
          </c:cat>
          <c:val>
            <c:numRef>
              <c:f>Evaluation!$R$49:$R$109</c:f>
              <c:numCache>
                <c:formatCode>General</c:formatCode>
                <c:ptCount val="61"/>
                <c:pt idx="53" formatCode="0.00">
                  <c:v>553.71453790980161</c:v>
                </c:pt>
                <c:pt idx="54" formatCode="0.00">
                  <c:v>553.71453790980161</c:v>
                </c:pt>
                <c:pt idx="55" formatCode="0.00">
                  <c:v>553.71453790980161</c:v>
                </c:pt>
                <c:pt idx="56" formatCode="0.00">
                  <c:v>553.71453790980161</c:v>
                </c:pt>
                <c:pt idx="57" formatCode="0.00">
                  <c:v>553.71453790980161</c:v>
                </c:pt>
                <c:pt idx="58" formatCode="0.00">
                  <c:v>553.71453790980161</c:v>
                </c:pt>
                <c:pt idx="59" formatCode="0.00">
                  <c:v>553.71453790980161</c:v>
                </c:pt>
                <c:pt idx="60" formatCode="0.00">
                  <c:v>553.71453790980161</c:v>
                </c:pt>
              </c:numCache>
            </c:numRef>
          </c:val>
          <c:smooth val="0"/>
        </c:ser>
        <c:dLbls>
          <c:showLegendKey val="0"/>
          <c:showVal val="0"/>
          <c:showCatName val="0"/>
          <c:showSerName val="0"/>
          <c:showPercent val="0"/>
          <c:showBubbleSize val="0"/>
        </c:dLbls>
        <c:marker val="1"/>
        <c:smooth val="0"/>
        <c:axId val="634671112"/>
        <c:axId val="634670328"/>
      </c:lineChart>
      <c:catAx>
        <c:axId val="634670720"/>
        <c:scaling>
          <c:orientation val="minMax"/>
        </c:scaling>
        <c:delete val="0"/>
        <c:axPos val="b"/>
        <c:majorGridlines/>
        <c:numFmt formatCode="h:mm:ss;@" sourceLinked="1"/>
        <c:majorTickMark val="none"/>
        <c:minorTickMark val="none"/>
        <c:tickLblPos val="nextTo"/>
        <c:crossAx val="634669936"/>
        <c:crosses val="autoZero"/>
        <c:auto val="1"/>
        <c:lblAlgn val="ctr"/>
        <c:lblOffset val="100"/>
        <c:tickLblSkip val="5"/>
        <c:tickMarkSkip val="5"/>
        <c:noMultiLvlLbl val="0"/>
      </c:catAx>
      <c:valAx>
        <c:axId val="634669936"/>
        <c:scaling>
          <c:orientation val="minMax"/>
        </c:scaling>
        <c:delete val="0"/>
        <c:axPos val="l"/>
        <c:majorGridlines/>
        <c:title>
          <c:tx>
            <c:rich>
              <a:bodyPr/>
              <a:lstStyle/>
              <a:p>
                <a:pPr>
                  <a:defRPr/>
                </a:pPr>
                <a:r>
                  <a:rPr lang="en-US"/>
                  <a:t>Frequency - Hz</a:t>
                </a:r>
              </a:p>
            </c:rich>
          </c:tx>
          <c:overlay val="0"/>
        </c:title>
        <c:numFmt formatCode="General" sourceLinked="1"/>
        <c:majorTickMark val="none"/>
        <c:minorTickMark val="none"/>
        <c:tickLblPos val="nextTo"/>
        <c:crossAx val="634670720"/>
        <c:crosses val="autoZero"/>
        <c:crossBetween val="midCat"/>
        <c:majorUnit val="2.0000000000000011E-2"/>
      </c:valAx>
      <c:valAx>
        <c:axId val="634670328"/>
        <c:scaling>
          <c:orientation val="minMax"/>
        </c:scaling>
        <c:delete val="0"/>
        <c:axPos val="r"/>
        <c:numFmt formatCode="0.0" sourceLinked="0"/>
        <c:majorTickMark val="out"/>
        <c:minorTickMark val="none"/>
        <c:tickLblPos val="nextTo"/>
        <c:crossAx val="634671112"/>
        <c:crosses val="max"/>
        <c:crossBetween val="between"/>
      </c:valAx>
      <c:catAx>
        <c:axId val="634671112"/>
        <c:scaling>
          <c:orientation val="minMax"/>
        </c:scaling>
        <c:delete val="1"/>
        <c:axPos val="b"/>
        <c:numFmt formatCode="h:mm:ss;@" sourceLinked="1"/>
        <c:majorTickMark val="out"/>
        <c:minorTickMark val="none"/>
        <c:tickLblPos val="none"/>
        <c:crossAx val="634670328"/>
        <c:crosses val="autoZero"/>
        <c:auto val="1"/>
        <c:lblAlgn val="ctr"/>
        <c:lblOffset val="100"/>
        <c:noMultiLvlLbl val="0"/>
      </c:catAx>
    </c:plotArea>
    <c:legend>
      <c:legendPos val="b"/>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Evaluation!$K$1</c:f>
          <c:strCache>
            <c:ptCount val="1"/>
            <c:pt idx="0">
              <c:v>Unit:Generator x</c:v>
            </c:pt>
          </c:strCache>
        </c:strRef>
      </c:tx>
      <c:overlay val="0"/>
    </c:title>
    <c:autoTitleDeleted val="0"/>
    <c:plotArea>
      <c:layout>
        <c:manualLayout>
          <c:layoutTarget val="inner"/>
          <c:xMode val="edge"/>
          <c:yMode val="edge"/>
          <c:x val="8.3122565883644348E-2"/>
          <c:y val="7.8247436643641408E-2"/>
          <c:w val="0.83264960493077256"/>
          <c:h val="0.82294351281403721"/>
        </c:manualLayout>
      </c:layout>
      <c:lineChart>
        <c:grouping val="standard"/>
        <c:varyColors val="0"/>
        <c:ser>
          <c:idx val="0"/>
          <c:order val="0"/>
          <c:tx>
            <c:strRef>
              <c:f>Evaluation!$C$41</c:f>
              <c:strCache>
                <c:ptCount val="1"/>
                <c:pt idx="0">
                  <c:v>Hz</c:v>
                </c:pt>
              </c:strCache>
            </c:strRef>
          </c:tx>
          <c:spPr>
            <a:ln>
              <a:solidFill>
                <a:srgbClr val="FF0000"/>
              </a:solidFill>
            </a:ln>
          </c:spPr>
          <c:marker>
            <c:spPr>
              <a:noFill/>
              <a:ln>
                <a:noFill/>
              </a:ln>
            </c:spPr>
          </c:marker>
          <c:cat>
            <c:numRef>
              <c:f>Evaluation!$B$49:$B$529</c:f>
              <c:numCache>
                <c:formatCode>h:mm:ss;@</c:formatCode>
                <c:ptCount val="48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pt idx="61">
                  <c:v>40626.583449074016</c:v>
                </c:pt>
                <c:pt idx="62">
                  <c:v>40626.583472222163</c:v>
                </c:pt>
                <c:pt idx="63">
                  <c:v>40626.583495370309</c:v>
                </c:pt>
                <c:pt idx="64">
                  <c:v>40626.583518518455</c:v>
                </c:pt>
                <c:pt idx="65">
                  <c:v>40626.583541666601</c:v>
                </c:pt>
                <c:pt idx="66">
                  <c:v>40626.583564814748</c:v>
                </c:pt>
                <c:pt idx="67">
                  <c:v>40626.583587962894</c:v>
                </c:pt>
                <c:pt idx="68">
                  <c:v>40626.58361111104</c:v>
                </c:pt>
                <c:pt idx="69">
                  <c:v>40626.583634259187</c:v>
                </c:pt>
                <c:pt idx="70">
                  <c:v>40626.583657407333</c:v>
                </c:pt>
                <c:pt idx="71">
                  <c:v>40626.583680555479</c:v>
                </c:pt>
                <c:pt idx="72">
                  <c:v>40626.583703703625</c:v>
                </c:pt>
                <c:pt idx="73">
                  <c:v>40626.583726851772</c:v>
                </c:pt>
                <c:pt idx="74">
                  <c:v>40626.583749999918</c:v>
                </c:pt>
                <c:pt idx="75">
                  <c:v>40626.583773148064</c:v>
                </c:pt>
                <c:pt idx="76">
                  <c:v>40626.58379629621</c:v>
                </c:pt>
                <c:pt idx="77">
                  <c:v>40626.583819444357</c:v>
                </c:pt>
                <c:pt idx="78">
                  <c:v>40626.583842592503</c:v>
                </c:pt>
                <c:pt idx="79">
                  <c:v>40626.583865740649</c:v>
                </c:pt>
                <c:pt idx="80">
                  <c:v>40626.583888888796</c:v>
                </c:pt>
                <c:pt idx="81">
                  <c:v>40626.583912036942</c:v>
                </c:pt>
                <c:pt idx="82">
                  <c:v>40626.583935185088</c:v>
                </c:pt>
                <c:pt idx="83">
                  <c:v>40626.583958333234</c:v>
                </c:pt>
                <c:pt idx="84">
                  <c:v>40626.583981481381</c:v>
                </c:pt>
                <c:pt idx="85">
                  <c:v>40626.584004629527</c:v>
                </c:pt>
                <c:pt idx="86">
                  <c:v>40626.584027777673</c:v>
                </c:pt>
                <c:pt idx="87">
                  <c:v>40626.58405092582</c:v>
                </c:pt>
                <c:pt idx="88">
                  <c:v>40626.584074073966</c:v>
                </c:pt>
                <c:pt idx="89">
                  <c:v>40626.584097222112</c:v>
                </c:pt>
                <c:pt idx="90">
                  <c:v>40626.584120370258</c:v>
                </c:pt>
                <c:pt idx="91">
                  <c:v>40626.584143518405</c:v>
                </c:pt>
                <c:pt idx="92">
                  <c:v>40626.584166666551</c:v>
                </c:pt>
                <c:pt idx="93">
                  <c:v>40626.584189814697</c:v>
                </c:pt>
                <c:pt idx="94">
                  <c:v>40626.584212962844</c:v>
                </c:pt>
                <c:pt idx="95">
                  <c:v>40626.58423611099</c:v>
                </c:pt>
                <c:pt idx="96">
                  <c:v>40626.584259259136</c:v>
                </c:pt>
                <c:pt idx="97">
                  <c:v>40626.584282407282</c:v>
                </c:pt>
                <c:pt idx="98">
                  <c:v>40626.584305555429</c:v>
                </c:pt>
                <c:pt idx="99">
                  <c:v>40626.584328703575</c:v>
                </c:pt>
                <c:pt idx="100">
                  <c:v>40626.584351851721</c:v>
                </c:pt>
                <c:pt idx="101">
                  <c:v>40626.584374999868</c:v>
                </c:pt>
                <c:pt idx="102">
                  <c:v>40626.584398148014</c:v>
                </c:pt>
                <c:pt idx="103">
                  <c:v>40626.58442129616</c:v>
                </c:pt>
                <c:pt idx="104">
                  <c:v>40626.584444444306</c:v>
                </c:pt>
                <c:pt idx="105">
                  <c:v>40626.584467592453</c:v>
                </c:pt>
                <c:pt idx="106">
                  <c:v>40626.584490740599</c:v>
                </c:pt>
                <c:pt idx="107">
                  <c:v>40626.584513888745</c:v>
                </c:pt>
                <c:pt idx="108">
                  <c:v>40626.584537036892</c:v>
                </c:pt>
                <c:pt idx="109">
                  <c:v>40626.584560185038</c:v>
                </c:pt>
                <c:pt idx="110">
                  <c:v>40626.584583333184</c:v>
                </c:pt>
                <c:pt idx="111">
                  <c:v>40626.58460648133</c:v>
                </c:pt>
                <c:pt idx="112">
                  <c:v>40626.584629629477</c:v>
                </c:pt>
                <c:pt idx="113">
                  <c:v>40626.584652777623</c:v>
                </c:pt>
                <c:pt idx="114">
                  <c:v>40626.584675925769</c:v>
                </c:pt>
                <c:pt idx="115">
                  <c:v>40626.584699073916</c:v>
                </c:pt>
                <c:pt idx="116">
                  <c:v>40626.584722222062</c:v>
                </c:pt>
                <c:pt idx="117">
                  <c:v>40626.584745370208</c:v>
                </c:pt>
                <c:pt idx="118">
                  <c:v>40626.584768518354</c:v>
                </c:pt>
                <c:pt idx="119">
                  <c:v>40626.584791666501</c:v>
                </c:pt>
                <c:pt idx="120">
                  <c:v>40626.584814814647</c:v>
                </c:pt>
                <c:pt idx="121">
                  <c:v>40626.584837962793</c:v>
                </c:pt>
                <c:pt idx="122">
                  <c:v>40626.58486111094</c:v>
                </c:pt>
                <c:pt idx="123">
                  <c:v>40626.584884259086</c:v>
                </c:pt>
                <c:pt idx="124">
                  <c:v>40626.584907407232</c:v>
                </c:pt>
                <c:pt idx="125">
                  <c:v>40626.584930555378</c:v>
                </c:pt>
                <c:pt idx="126">
                  <c:v>40626.584953703525</c:v>
                </c:pt>
                <c:pt idx="127">
                  <c:v>40626.584976851671</c:v>
                </c:pt>
                <c:pt idx="128">
                  <c:v>40626.584999999817</c:v>
                </c:pt>
                <c:pt idx="129">
                  <c:v>40626.585023147964</c:v>
                </c:pt>
                <c:pt idx="130">
                  <c:v>40626.58504629611</c:v>
                </c:pt>
                <c:pt idx="131">
                  <c:v>40626.585069444256</c:v>
                </c:pt>
                <c:pt idx="132">
                  <c:v>40626.585092592402</c:v>
                </c:pt>
                <c:pt idx="133">
                  <c:v>40626.585115740549</c:v>
                </c:pt>
                <c:pt idx="134">
                  <c:v>40626.585138888695</c:v>
                </c:pt>
                <c:pt idx="135">
                  <c:v>40626.585162036841</c:v>
                </c:pt>
                <c:pt idx="136">
                  <c:v>40626.585185184987</c:v>
                </c:pt>
                <c:pt idx="137">
                  <c:v>40626.585208333134</c:v>
                </c:pt>
                <c:pt idx="138">
                  <c:v>40626.58523148128</c:v>
                </c:pt>
                <c:pt idx="139">
                  <c:v>40626.585254629426</c:v>
                </c:pt>
                <c:pt idx="140">
                  <c:v>40626.585277777573</c:v>
                </c:pt>
                <c:pt idx="141">
                  <c:v>40626.585300925719</c:v>
                </c:pt>
                <c:pt idx="142">
                  <c:v>40626.585324073865</c:v>
                </c:pt>
                <c:pt idx="143">
                  <c:v>40626.585347222011</c:v>
                </c:pt>
                <c:pt idx="144">
                  <c:v>40626.585370370158</c:v>
                </c:pt>
                <c:pt idx="145">
                  <c:v>40626.585393518304</c:v>
                </c:pt>
                <c:pt idx="146">
                  <c:v>40626.58541666645</c:v>
                </c:pt>
                <c:pt idx="147">
                  <c:v>40626.585439814597</c:v>
                </c:pt>
                <c:pt idx="148">
                  <c:v>40626.585462962743</c:v>
                </c:pt>
                <c:pt idx="149">
                  <c:v>40626.585486110889</c:v>
                </c:pt>
                <c:pt idx="150">
                  <c:v>40626.585509259035</c:v>
                </c:pt>
                <c:pt idx="151">
                  <c:v>40626.585532407182</c:v>
                </c:pt>
                <c:pt idx="152">
                  <c:v>40626.585555555328</c:v>
                </c:pt>
                <c:pt idx="153">
                  <c:v>40626.585578703474</c:v>
                </c:pt>
                <c:pt idx="154">
                  <c:v>40626.585601851621</c:v>
                </c:pt>
                <c:pt idx="155">
                  <c:v>40626.585624999767</c:v>
                </c:pt>
                <c:pt idx="156">
                  <c:v>40626.585648147913</c:v>
                </c:pt>
                <c:pt idx="157">
                  <c:v>40626.585671296059</c:v>
                </c:pt>
                <c:pt idx="158">
                  <c:v>40626.585694444206</c:v>
                </c:pt>
                <c:pt idx="159">
                  <c:v>40626.585717592352</c:v>
                </c:pt>
                <c:pt idx="160">
                  <c:v>40626.585740740498</c:v>
                </c:pt>
                <c:pt idx="161">
                  <c:v>40626.585763888645</c:v>
                </c:pt>
                <c:pt idx="162">
                  <c:v>40626.585787036791</c:v>
                </c:pt>
                <c:pt idx="163">
                  <c:v>40626.585810184937</c:v>
                </c:pt>
                <c:pt idx="164">
                  <c:v>40626.585833333083</c:v>
                </c:pt>
                <c:pt idx="165">
                  <c:v>40626.58585648123</c:v>
                </c:pt>
                <c:pt idx="166">
                  <c:v>40626.585879629376</c:v>
                </c:pt>
                <c:pt idx="167">
                  <c:v>40626.585902777522</c:v>
                </c:pt>
                <c:pt idx="168">
                  <c:v>40626.585925925669</c:v>
                </c:pt>
                <c:pt idx="169">
                  <c:v>40626.585949073815</c:v>
                </c:pt>
                <c:pt idx="170">
                  <c:v>40626.585972221961</c:v>
                </c:pt>
                <c:pt idx="171">
                  <c:v>40626.585995370107</c:v>
                </c:pt>
                <c:pt idx="172">
                  <c:v>40626.586018518254</c:v>
                </c:pt>
                <c:pt idx="173">
                  <c:v>40626.5860416664</c:v>
                </c:pt>
                <c:pt idx="174">
                  <c:v>40626.586064814546</c:v>
                </c:pt>
                <c:pt idx="175">
                  <c:v>40626.586087962693</c:v>
                </c:pt>
                <c:pt idx="176">
                  <c:v>40626.586111110839</c:v>
                </c:pt>
                <c:pt idx="177">
                  <c:v>40626.586134258985</c:v>
                </c:pt>
                <c:pt idx="178">
                  <c:v>40626.586157407131</c:v>
                </c:pt>
                <c:pt idx="179">
                  <c:v>40626.586180555278</c:v>
                </c:pt>
                <c:pt idx="180">
                  <c:v>40626.586203703424</c:v>
                </c:pt>
                <c:pt idx="181">
                  <c:v>40626.58622685157</c:v>
                </c:pt>
                <c:pt idx="182">
                  <c:v>40626.586249999717</c:v>
                </c:pt>
                <c:pt idx="183">
                  <c:v>40626.586273147863</c:v>
                </c:pt>
                <c:pt idx="184">
                  <c:v>40626.586296296009</c:v>
                </c:pt>
                <c:pt idx="185">
                  <c:v>40626.586319444155</c:v>
                </c:pt>
                <c:pt idx="186">
                  <c:v>40626.586342592302</c:v>
                </c:pt>
                <c:pt idx="187">
                  <c:v>40626.586365740448</c:v>
                </c:pt>
                <c:pt idx="188">
                  <c:v>40626.586388888594</c:v>
                </c:pt>
                <c:pt idx="189">
                  <c:v>40626.586412036741</c:v>
                </c:pt>
                <c:pt idx="190">
                  <c:v>40626.586435184887</c:v>
                </c:pt>
                <c:pt idx="191">
                  <c:v>40626.586458333033</c:v>
                </c:pt>
                <c:pt idx="192">
                  <c:v>40626.586481481179</c:v>
                </c:pt>
                <c:pt idx="193">
                  <c:v>40626.586504629326</c:v>
                </c:pt>
                <c:pt idx="194">
                  <c:v>40626.586527777472</c:v>
                </c:pt>
                <c:pt idx="195">
                  <c:v>40626.586550925618</c:v>
                </c:pt>
                <c:pt idx="196">
                  <c:v>40626.586574073764</c:v>
                </c:pt>
                <c:pt idx="197">
                  <c:v>40626.586597221911</c:v>
                </c:pt>
                <c:pt idx="198">
                  <c:v>40626.586620370057</c:v>
                </c:pt>
                <c:pt idx="199">
                  <c:v>40626.586643518203</c:v>
                </c:pt>
                <c:pt idx="200">
                  <c:v>40626.58666666635</c:v>
                </c:pt>
                <c:pt idx="201">
                  <c:v>40626.586689814496</c:v>
                </c:pt>
                <c:pt idx="202">
                  <c:v>40626.586712962642</c:v>
                </c:pt>
                <c:pt idx="203">
                  <c:v>40626.586736110788</c:v>
                </c:pt>
                <c:pt idx="204">
                  <c:v>40626.586759258935</c:v>
                </c:pt>
                <c:pt idx="205">
                  <c:v>40626.586782407081</c:v>
                </c:pt>
                <c:pt idx="206">
                  <c:v>40626.586805555227</c:v>
                </c:pt>
                <c:pt idx="207">
                  <c:v>40626.586828703374</c:v>
                </c:pt>
                <c:pt idx="208">
                  <c:v>40626.58685185152</c:v>
                </c:pt>
                <c:pt idx="209">
                  <c:v>40626.586874999666</c:v>
                </c:pt>
                <c:pt idx="210">
                  <c:v>40626.586898147812</c:v>
                </c:pt>
                <c:pt idx="211">
                  <c:v>40626.586921295959</c:v>
                </c:pt>
                <c:pt idx="212">
                  <c:v>40626.586944444105</c:v>
                </c:pt>
                <c:pt idx="213">
                  <c:v>40626.586967592251</c:v>
                </c:pt>
                <c:pt idx="214">
                  <c:v>40626.586990740398</c:v>
                </c:pt>
                <c:pt idx="215">
                  <c:v>40626.587013888544</c:v>
                </c:pt>
                <c:pt idx="216">
                  <c:v>40626.58703703669</c:v>
                </c:pt>
                <c:pt idx="217">
                  <c:v>40626.587060184836</c:v>
                </c:pt>
                <c:pt idx="218">
                  <c:v>40626.587083332983</c:v>
                </c:pt>
                <c:pt idx="219">
                  <c:v>40626.587106481129</c:v>
                </c:pt>
                <c:pt idx="220">
                  <c:v>40626.587129629275</c:v>
                </c:pt>
                <c:pt idx="221">
                  <c:v>40626.587152777422</c:v>
                </c:pt>
                <c:pt idx="222">
                  <c:v>40626.587175925568</c:v>
                </c:pt>
                <c:pt idx="223">
                  <c:v>40626.587199073714</c:v>
                </c:pt>
                <c:pt idx="224">
                  <c:v>40626.58722222186</c:v>
                </c:pt>
                <c:pt idx="225">
                  <c:v>40626.587245370007</c:v>
                </c:pt>
                <c:pt idx="226">
                  <c:v>40626.587268518153</c:v>
                </c:pt>
                <c:pt idx="227">
                  <c:v>40626.587291666299</c:v>
                </c:pt>
                <c:pt idx="228">
                  <c:v>40626.587314814446</c:v>
                </c:pt>
                <c:pt idx="229">
                  <c:v>40626.587337962592</c:v>
                </c:pt>
                <c:pt idx="230">
                  <c:v>40626.587361110738</c:v>
                </c:pt>
                <c:pt idx="231">
                  <c:v>40626.587384258884</c:v>
                </c:pt>
                <c:pt idx="232">
                  <c:v>40626.587407407031</c:v>
                </c:pt>
                <c:pt idx="233">
                  <c:v>40626.587430555177</c:v>
                </c:pt>
                <c:pt idx="234">
                  <c:v>40626.587453703323</c:v>
                </c:pt>
                <c:pt idx="235">
                  <c:v>40626.58747685147</c:v>
                </c:pt>
                <c:pt idx="236">
                  <c:v>40626.587499999616</c:v>
                </c:pt>
                <c:pt idx="237">
                  <c:v>40626.587523147762</c:v>
                </c:pt>
                <c:pt idx="238">
                  <c:v>40626.587546295908</c:v>
                </c:pt>
                <c:pt idx="239">
                  <c:v>40626.587569444055</c:v>
                </c:pt>
                <c:pt idx="240">
                  <c:v>40626.587592592201</c:v>
                </c:pt>
                <c:pt idx="241">
                  <c:v>40626.587615740347</c:v>
                </c:pt>
                <c:pt idx="242">
                  <c:v>40626.587638888494</c:v>
                </c:pt>
                <c:pt idx="243">
                  <c:v>40626.58766203664</c:v>
                </c:pt>
                <c:pt idx="244">
                  <c:v>40626.587685184786</c:v>
                </c:pt>
                <c:pt idx="245">
                  <c:v>40626.587708332932</c:v>
                </c:pt>
                <c:pt idx="246">
                  <c:v>40626.587731481079</c:v>
                </c:pt>
                <c:pt idx="247">
                  <c:v>40626.587754629225</c:v>
                </c:pt>
                <c:pt idx="248">
                  <c:v>40626.587777777371</c:v>
                </c:pt>
                <c:pt idx="249">
                  <c:v>40626.587800925518</c:v>
                </c:pt>
                <c:pt idx="250">
                  <c:v>40626.587824073664</c:v>
                </c:pt>
                <c:pt idx="251">
                  <c:v>40626.58784722181</c:v>
                </c:pt>
                <c:pt idx="252">
                  <c:v>40626.587870369956</c:v>
                </c:pt>
                <c:pt idx="253">
                  <c:v>40626.587893518103</c:v>
                </c:pt>
                <c:pt idx="254">
                  <c:v>40626.587916666249</c:v>
                </c:pt>
                <c:pt idx="255">
                  <c:v>40626.587939814395</c:v>
                </c:pt>
                <c:pt idx="256">
                  <c:v>40626.587962962541</c:v>
                </c:pt>
                <c:pt idx="257">
                  <c:v>40626.587986110688</c:v>
                </c:pt>
                <c:pt idx="258">
                  <c:v>40626.588009258834</c:v>
                </c:pt>
                <c:pt idx="259">
                  <c:v>40626.58803240698</c:v>
                </c:pt>
                <c:pt idx="260">
                  <c:v>40626.588055555127</c:v>
                </c:pt>
                <c:pt idx="261">
                  <c:v>40626.588078703273</c:v>
                </c:pt>
                <c:pt idx="262">
                  <c:v>40626.588101851419</c:v>
                </c:pt>
                <c:pt idx="263">
                  <c:v>40626.588124999565</c:v>
                </c:pt>
                <c:pt idx="264">
                  <c:v>40626.588148147712</c:v>
                </c:pt>
                <c:pt idx="265">
                  <c:v>40626.588171295858</c:v>
                </c:pt>
                <c:pt idx="266">
                  <c:v>40626.588194444004</c:v>
                </c:pt>
                <c:pt idx="267">
                  <c:v>40626.588217592151</c:v>
                </c:pt>
                <c:pt idx="268">
                  <c:v>40626.588240740297</c:v>
                </c:pt>
                <c:pt idx="269">
                  <c:v>40626.588263888443</c:v>
                </c:pt>
                <c:pt idx="270">
                  <c:v>40626.588287036589</c:v>
                </c:pt>
                <c:pt idx="271">
                  <c:v>40626.588310184736</c:v>
                </c:pt>
                <c:pt idx="272">
                  <c:v>40626.588333332882</c:v>
                </c:pt>
                <c:pt idx="273">
                  <c:v>40626.588356481028</c:v>
                </c:pt>
                <c:pt idx="274">
                  <c:v>40626.588379629175</c:v>
                </c:pt>
                <c:pt idx="275">
                  <c:v>40626.588402777321</c:v>
                </c:pt>
                <c:pt idx="276">
                  <c:v>40626.588425925467</c:v>
                </c:pt>
                <c:pt idx="277">
                  <c:v>40626.588449073613</c:v>
                </c:pt>
                <c:pt idx="278">
                  <c:v>40626.58847222176</c:v>
                </c:pt>
                <c:pt idx="279">
                  <c:v>40626.588495369906</c:v>
                </c:pt>
                <c:pt idx="280">
                  <c:v>40626.588518518052</c:v>
                </c:pt>
                <c:pt idx="281">
                  <c:v>40626.588541666199</c:v>
                </c:pt>
                <c:pt idx="282">
                  <c:v>40626.588564814345</c:v>
                </c:pt>
                <c:pt idx="283">
                  <c:v>40626.588587962491</c:v>
                </c:pt>
                <c:pt idx="284">
                  <c:v>40626.588611110637</c:v>
                </c:pt>
                <c:pt idx="285">
                  <c:v>40626.588634258784</c:v>
                </c:pt>
                <c:pt idx="286">
                  <c:v>40626.58865740693</c:v>
                </c:pt>
                <c:pt idx="287">
                  <c:v>40626.588680555076</c:v>
                </c:pt>
                <c:pt idx="288">
                  <c:v>40626.588703703223</c:v>
                </c:pt>
                <c:pt idx="289">
                  <c:v>40626.588726851369</c:v>
                </c:pt>
                <c:pt idx="290">
                  <c:v>40626.588749999515</c:v>
                </c:pt>
                <c:pt idx="291">
                  <c:v>40626.588773147661</c:v>
                </c:pt>
                <c:pt idx="292">
                  <c:v>40626.588796295808</c:v>
                </c:pt>
                <c:pt idx="293">
                  <c:v>40626.588819443954</c:v>
                </c:pt>
                <c:pt idx="294">
                  <c:v>40626.5888425921</c:v>
                </c:pt>
                <c:pt idx="295">
                  <c:v>40626.588865740247</c:v>
                </c:pt>
                <c:pt idx="296">
                  <c:v>40626.588888888393</c:v>
                </c:pt>
                <c:pt idx="297">
                  <c:v>40626.588912036539</c:v>
                </c:pt>
                <c:pt idx="298">
                  <c:v>40626.588935184685</c:v>
                </c:pt>
                <c:pt idx="299">
                  <c:v>40626.588958332832</c:v>
                </c:pt>
                <c:pt idx="300">
                  <c:v>40626.588981480978</c:v>
                </c:pt>
                <c:pt idx="301">
                  <c:v>40626.589004629124</c:v>
                </c:pt>
                <c:pt idx="302">
                  <c:v>40626.589027777271</c:v>
                </c:pt>
                <c:pt idx="303">
                  <c:v>40626.589050925417</c:v>
                </c:pt>
                <c:pt idx="304">
                  <c:v>40626.589074073563</c:v>
                </c:pt>
                <c:pt idx="305">
                  <c:v>40626.589097221709</c:v>
                </c:pt>
                <c:pt idx="306">
                  <c:v>40626.589120369856</c:v>
                </c:pt>
                <c:pt idx="307">
                  <c:v>40626.589143518002</c:v>
                </c:pt>
                <c:pt idx="308">
                  <c:v>40626.589166666148</c:v>
                </c:pt>
                <c:pt idx="309">
                  <c:v>40626.589189814295</c:v>
                </c:pt>
                <c:pt idx="310">
                  <c:v>40626.589212962441</c:v>
                </c:pt>
                <c:pt idx="311">
                  <c:v>40626.589236110587</c:v>
                </c:pt>
                <c:pt idx="312">
                  <c:v>40626.589259258733</c:v>
                </c:pt>
                <c:pt idx="313">
                  <c:v>40626.58928240688</c:v>
                </c:pt>
                <c:pt idx="314">
                  <c:v>40626.589305555026</c:v>
                </c:pt>
                <c:pt idx="315">
                  <c:v>40626.589328703172</c:v>
                </c:pt>
                <c:pt idx="316">
                  <c:v>40626.589351851318</c:v>
                </c:pt>
                <c:pt idx="317">
                  <c:v>40626.589374999465</c:v>
                </c:pt>
                <c:pt idx="318">
                  <c:v>40626.589398147611</c:v>
                </c:pt>
                <c:pt idx="319">
                  <c:v>40626.589421295757</c:v>
                </c:pt>
                <c:pt idx="320">
                  <c:v>40626.589444443904</c:v>
                </c:pt>
                <c:pt idx="321">
                  <c:v>40626.58946759205</c:v>
                </c:pt>
                <c:pt idx="322">
                  <c:v>40626.589490740196</c:v>
                </c:pt>
                <c:pt idx="323">
                  <c:v>40626.589513888342</c:v>
                </c:pt>
                <c:pt idx="324">
                  <c:v>40626.589537036489</c:v>
                </c:pt>
                <c:pt idx="325">
                  <c:v>40626.589560184635</c:v>
                </c:pt>
                <c:pt idx="326">
                  <c:v>40626.589583332781</c:v>
                </c:pt>
                <c:pt idx="327">
                  <c:v>40626.589606480928</c:v>
                </c:pt>
                <c:pt idx="328">
                  <c:v>40626.589629629074</c:v>
                </c:pt>
                <c:pt idx="329">
                  <c:v>40626.58965277722</c:v>
                </c:pt>
                <c:pt idx="330">
                  <c:v>40626.589675925366</c:v>
                </c:pt>
                <c:pt idx="331">
                  <c:v>40626.589699073513</c:v>
                </c:pt>
                <c:pt idx="332">
                  <c:v>40626.589722221659</c:v>
                </c:pt>
                <c:pt idx="333">
                  <c:v>40626.589745369805</c:v>
                </c:pt>
                <c:pt idx="334">
                  <c:v>40626.589768517952</c:v>
                </c:pt>
                <c:pt idx="335">
                  <c:v>40626.589791666098</c:v>
                </c:pt>
                <c:pt idx="336">
                  <c:v>40626.589814814244</c:v>
                </c:pt>
                <c:pt idx="337">
                  <c:v>40626.58983796239</c:v>
                </c:pt>
                <c:pt idx="338">
                  <c:v>40626.589861110537</c:v>
                </c:pt>
                <c:pt idx="339">
                  <c:v>40626.589884258683</c:v>
                </c:pt>
                <c:pt idx="340">
                  <c:v>40626.589907406829</c:v>
                </c:pt>
                <c:pt idx="341">
                  <c:v>40626.589930554976</c:v>
                </c:pt>
                <c:pt idx="342">
                  <c:v>40626.589953703122</c:v>
                </c:pt>
                <c:pt idx="343">
                  <c:v>40626.589976851268</c:v>
                </c:pt>
                <c:pt idx="344">
                  <c:v>40626.589999999414</c:v>
                </c:pt>
                <c:pt idx="345">
                  <c:v>40626.590023147561</c:v>
                </c:pt>
                <c:pt idx="346">
                  <c:v>40626.590046295707</c:v>
                </c:pt>
                <c:pt idx="347">
                  <c:v>40626.590069443853</c:v>
                </c:pt>
                <c:pt idx="348">
                  <c:v>40626.590092592</c:v>
                </c:pt>
                <c:pt idx="349">
                  <c:v>40626.590115740146</c:v>
                </c:pt>
                <c:pt idx="350">
                  <c:v>40626.590138888292</c:v>
                </c:pt>
                <c:pt idx="351">
                  <c:v>40626.590162036438</c:v>
                </c:pt>
                <c:pt idx="352">
                  <c:v>40626.590185184585</c:v>
                </c:pt>
                <c:pt idx="353">
                  <c:v>40626.590208332731</c:v>
                </c:pt>
                <c:pt idx="354">
                  <c:v>40626.590231480877</c:v>
                </c:pt>
                <c:pt idx="355">
                  <c:v>40626.590254629024</c:v>
                </c:pt>
                <c:pt idx="356">
                  <c:v>40626.59027777717</c:v>
                </c:pt>
                <c:pt idx="357">
                  <c:v>40626.590300925316</c:v>
                </c:pt>
                <c:pt idx="358">
                  <c:v>40626.590324073462</c:v>
                </c:pt>
                <c:pt idx="359">
                  <c:v>40626.590347221609</c:v>
                </c:pt>
                <c:pt idx="360">
                  <c:v>40626.590370369755</c:v>
                </c:pt>
                <c:pt idx="361">
                  <c:v>40626.590393517901</c:v>
                </c:pt>
                <c:pt idx="362">
                  <c:v>40626.590416666048</c:v>
                </c:pt>
                <c:pt idx="363">
                  <c:v>40626.590439814194</c:v>
                </c:pt>
                <c:pt idx="364">
                  <c:v>40626.59046296234</c:v>
                </c:pt>
                <c:pt idx="365">
                  <c:v>40626.590486110486</c:v>
                </c:pt>
                <c:pt idx="366">
                  <c:v>40626.590509258633</c:v>
                </c:pt>
                <c:pt idx="367">
                  <c:v>40626.590532406779</c:v>
                </c:pt>
                <c:pt idx="368">
                  <c:v>40626.590555554925</c:v>
                </c:pt>
                <c:pt idx="369">
                  <c:v>40626.590578703072</c:v>
                </c:pt>
                <c:pt idx="370">
                  <c:v>40626.590601851218</c:v>
                </c:pt>
                <c:pt idx="371">
                  <c:v>40626.590624999364</c:v>
                </c:pt>
                <c:pt idx="372">
                  <c:v>40626.59064814751</c:v>
                </c:pt>
                <c:pt idx="373">
                  <c:v>40626.590671295657</c:v>
                </c:pt>
                <c:pt idx="374">
                  <c:v>40626.590694443803</c:v>
                </c:pt>
                <c:pt idx="375">
                  <c:v>40626.590717591949</c:v>
                </c:pt>
                <c:pt idx="376">
                  <c:v>40626.590740740095</c:v>
                </c:pt>
                <c:pt idx="377">
                  <c:v>40626.590763888242</c:v>
                </c:pt>
                <c:pt idx="378">
                  <c:v>40626.590787036388</c:v>
                </c:pt>
                <c:pt idx="379">
                  <c:v>40626.590810184534</c:v>
                </c:pt>
                <c:pt idx="380">
                  <c:v>40626.590833332681</c:v>
                </c:pt>
                <c:pt idx="381">
                  <c:v>40626.590856480827</c:v>
                </c:pt>
                <c:pt idx="382">
                  <c:v>40626.590879628973</c:v>
                </c:pt>
                <c:pt idx="383">
                  <c:v>40626.590902777119</c:v>
                </c:pt>
                <c:pt idx="384">
                  <c:v>40626.590925925266</c:v>
                </c:pt>
                <c:pt idx="385">
                  <c:v>40626.590949073412</c:v>
                </c:pt>
                <c:pt idx="386">
                  <c:v>40626.590972221558</c:v>
                </c:pt>
                <c:pt idx="387">
                  <c:v>40626.590995369705</c:v>
                </c:pt>
                <c:pt idx="388">
                  <c:v>40626.591018517851</c:v>
                </c:pt>
                <c:pt idx="389">
                  <c:v>40626.591041665997</c:v>
                </c:pt>
                <c:pt idx="390">
                  <c:v>40626.591064814143</c:v>
                </c:pt>
                <c:pt idx="391">
                  <c:v>40626.59108796229</c:v>
                </c:pt>
                <c:pt idx="392">
                  <c:v>40626.591111110436</c:v>
                </c:pt>
                <c:pt idx="393">
                  <c:v>40626.591134258582</c:v>
                </c:pt>
                <c:pt idx="394">
                  <c:v>40626.591157406729</c:v>
                </c:pt>
                <c:pt idx="395">
                  <c:v>40626.591180554875</c:v>
                </c:pt>
                <c:pt idx="396">
                  <c:v>40626.591203703021</c:v>
                </c:pt>
                <c:pt idx="397">
                  <c:v>40626.591226851167</c:v>
                </c:pt>
                <c:pt idx="398">
                  <c:v>40626.591249999314</c:v>
                </c:pt>
                <c:pt idx="399">
                  <c:v>40626.59127314746</c:v>
                </c:pt>
                <c:pt idx="400">
                  <c:v>40626.591296295606</c:v>
                </c:pt>
                <c:pt idx="401">
                  <c:v>40626.591319443753</c:v>
                </c:pt>
                <c:pt idx="402">
                  <c:v>40626.591342591899</c:v>
                </c:pt>
                <c:pt idx="403">
                  <c:v>40626.591365740045</c:v>
                </c:pt>
                <c:pt idx="404">
                  <c:v>40626.591388888191</c:v>
                </c:pt>
                <c:pt idx="405">
                  <c:v>40626.591412036338</c:v>
                </c:pt>
                <c:pt idx="406">
                  <c:v>40626.591435184484</c:v>
                </c:pt>
                <c:pt idx="407">
                  <c:v>40626.59145833263</c:v>
                </c:pt>
                <c:pt idx="408">
                  <c:v>40626.591481480777</c:v>
                </c:pt>
                <c:pt idx="409">
                  <c:v>40626.591504628923</c:v>
                </c:pt>
                <c:pt idx="410">
                  <c:v>40626.591527777069</c:v>
                </c:pt>
                <c:pt idx="411">
                  <c:v>40626.591550925215</c:v>
                </c:pt>
                <c:pt idx="412">
                  <c:v>40626.591574073362</c:v>
                </c:pt>
                <c:pt idx="413">
                  <c:v>40626.591597221508</c:v>
                </c:pt>
                <c:pt idx="414">
                  <c:v>40626.591620369654</c:v>
                </c:pt>
                <c:pt idx="415">
                  <c:v>40626.591643517801</c:v>
                </c:pt>
                <c:pt idx="416">
                  <c:v>40626.591666665947</c:v>
                </c:pt>
                <c:pt idx="417">
                  <c:v>40626.591689814093</c:v>
                </c:pt>
                <c:pt idx="418">
                  <c:v>40626.591712962239</c:v>
                </c:pt>
                <c:pt idx="419">
                  <c:v>40626.591736110386</c:v>
                </c:pt>
                <c:pt idx="420">
                  <c:v>40626.591759258532</c:v>
                </c:pt>
                <c:pt idx="421">
                  <c:v>40626.591782406678</c:v>
                </c:pt>
                <c:pt idx="422">
                  <c:v>40626.591805554825</c:v>
                </c:pt>
                <c:pt idx="423">
                  <c:v>40626.591828702971</c:v>
                </c:pt>
                <c:pt idx="424">
                  <c:v>40626.591851851117</c:v>
                </c:pt>
                <c:pt idx="425">
                  <c:v>40626.591874999263</c:v>
                </c:pt>
                <c:pt idx="426">
                  <c:v>40626.59189814741</c:v>
                </c:pt>
                <c:pt idx="427">
                  <c:v>40626.591921295556</c:v>
                </c:pt>
                <c:pt idx="428">
                  <c:v>40626.591944443702</c:v>
                </c:pt>
                <c:pt idx="429">
                  <c:v>40626.591967591849</c:v>
                </c:pt>
                <c:pt idx="430">
                  <c:v>40626.591990739995</c:v>
                </c:pt>
                <c:pt idx="431">
                  <c:v>40626.592013888141</c:v>
                </c:pt>
                <c:pt idx="432">
                  <c:v>40626.592037036287</c:v>
                </c:pt>
                <c:pt idx="433">
                  <c:v>40626.592060184434</c:v>
                </c:pt>
                <c:pt idx="434">
                  <c:v>40626.59208333258</c:v>
                </c:pt>
                <c:pt idx="435">
                  <c:v>40626.592106480726</c:v>
                </c:pt>
                <c:pt idx="436">
                  <c:v>40626.592129628872</c:v>
                </c:pt>
                <c:pt idx="437">
                  <c:v>40626.592152777019</c:v>
                </c:pt>
                <c:pt idx="438">
                  <c:v>40626.592175925165</c:v>
                </c:pt>
                <c:pt idx="439">
                  <c:v>40626.592199073311</c:v>
                </c:pt>
                <c:pt idx="440">
                  <c:v>40626.592222221458</c:v>
                </c:pt>
                <c:pt idx="441">
                  <c:v>40626.592245369604</c:v>
                </c:pt>
                <c:pt idx="442">
                  <c:v>40626.59226851775</c:v>
                </c:pt>
                <c:pt idx="443">
                  <c:v>40626.592291665896</c:v>
                </c:pt>
                <c:pt idx="444">
                  <c:v>40626.592314814043</c:v>
                </c:pt>
                <c:pt idx="445">
                  <c:v>40626.592337962189</c:v>
                </c:pt>
                <c:pt idx="446">
                  <c:v>40626.592361110335</c:v>
                </c:pt>
                <c:pt idx="447">
                  <c:v>40626.592384258482</c:v>
                </c:pt>
                <c:pt idx="448">
                  <c:v>40626.592407406628</c:v>
                </c:pt>
                <c:pt idx="449">
                  <c:v>40626.592430554774</c:v>
                </c:pt>
                <c:pt idx="450">
                  <c:v>40626.59245370292</c:v>
                </c:pt>
                <c:pt idx="451">
                  <c:v>40626.592476851067</c:v>
                </c:pt>
                <c:pt idx="452">
                  <c:v>40626.592499999213</c:v>
                </c:pt>
                <c:pt idx="453">
                  <c:v>40626.592523147359</c:v>
                </c:pt>
                <c:pt idx="454">
                  <c:v>40626.592546295506</c:v>
                </c:pt>
                <c:pt idx="455">
                  <c:v>40626.592569443652</c:v>
                </c:pt>
                <c:pt idx="456">
                  <c:v>40626.592592591798</c:v>
                </c:pt>
                <c:pt idx="457">
                  <c:v>40626.592615739944</c:v>
                </c:pt>
                <c:pt idx="458">
                  <c:v>40626.592638888091</c:v>
                </c:pt>
                <c:pt idx="459">
                  <c:v>40626.592662036237</c:v>
                </c:pt>
                <c:pt idx="460">
                  <c:v>40626.592685184383</c:v>
                </c:pt>
                <c:pt idx="461">
                  <c:v>40626.59270833253</c:v>
                </c:pt>
                <c:pt idx="462">
                  <c:v>40626.592731480676</c:v>
                </c:pt>
                <c:pt idx="463">
                  <c:v>40626.592754628822</c:v>
                </c:pt>
                <c:pt idx="464">
                  <c:v>40626.592777776968</c:v>
                </c:pt>
                <c:pt idx="465">
                  <c:v>40626.592800925115</c:v>
                </c:pt>
                <c:pt idx="466">
                  <c:v>40626.592824073261</c:v>
                </c:pt>
                <c:pt idx="467">
                  <c:v>40626.592847221407</c:v>
                </c:pt>
                <c:pt idx="468">
                  <c:v>40626.592870369554</c:v>
                </c:pt>
                <c:pt idx="469">
                  <c:v>40626.5928935177</c:v>
                </c:pt>
                <c:pt idx="470">
                  <c:v>40626.592916665846</c:v>
                </c:pt>
                <c:pt idx="471">
                  <c:v>40626.592939813992</c:v>
                </c:pt>
                <c:pt idx="472">
                  <c:v>40626.592962962139</c:v>
                </c:pt>
                <c:pt idx="473">
                  <c:v>40626.592986110285</c:v>
                </c:pt>
                <c:pt idx="474">
                  <c:v>40626.593009258431</c:v>
                </c:pt>
                <c:pt idx="475">
                  <c:v>40626.593032406578</c:v>
                </c:pt>
                <c:pt idx="476">
                  <c:v>40626.593055554724</c:v>
                </c:pt>
                <c:pt idx="477">
                  <c:v>40626.59307870287</c:v>
                </c:pt>
                <c:pt idx="478">
                  <c:v>40626.593101851016</c:v>
                </c:pt>
                <c:pt idx="479">
                  <c:v>40626.593124999163</c:v>
                </c:pt>
                <c:pt idx="480">
                  <c:v>40626.593148147309</c:v>
                </c:pt>
              </c:numCache>
            </c:numRef>
          </c:cat>
          <c:val>
            <c:numRef>
              <c:f>Evaluation!$C$49:$C$529</c:f>
              <c:numCache>
                <c:formatCode>General</c:formatCode>
                <c:ptCount val="481"/>
                <c:pt idx="0">
                  <c:v>60.027999877929687</c:v>
                </c:pt>
                <c:pt idx="1">
                  <c:v>60.034999847412109</c:v>
                </c:pt>
                <c:pt idx="2">
                  <c:v>60.03900146484375</c:v>
                </c:pt>
                <c:pt idx="3">
                  <c:v>60.03900146484375</c:v>
                </c:pt>
                <c:pt idx="4">
                  <c:v>60.037998199462891</c:v>
                </c:pt>
                <c:pt idx="5">
                  <c:v>60.030998229980469</c:v>
                </c:pt>
                <c:pt idx="6">
                  <c:v>60.030998229980469</c:v>
                </c:pt>
                <c:pt idx="7">
                  <c:v>60.028999328613281</c:v>
                </c:pt>
                <c:pt idx="8">
                  <c:v>60.027999877929687</c:v>
                </c:pt>
                <c:pt idx="9">
                  <c:v>60.027999877929687</c:v>
                </c:pt>
                <c:pt idx="10">
                  <c:v>60.028999328613281</c:v>
                </c:pt>
                <c:pt idx="11">
                  <c:v>60.027999877929687</c:v>
                </c:pt>
                <c:pt idx="12">
                  <c:v>60.027999877929687</c:v>
                </c:pt>
                <c:pt idx="13">
                  <c:v>60.027999877929687</c:v>
                </c:pt>
                <c:pt idx="14">
                  <c:v>60.030998229980469</c:v>
                </c:pt>
                <c:pt idx="15">
                  <c:v>60.029998779296875</c:v>
                </c:pt>
                <c:pt idx="16">
                  <c:v>60.027999877929687</c:v>
                </c:pt>
                <c:pt idx="17">
                  <c:v>60.027000427246094</c:v>
                </c:pt>
                <c:pt idx="18">
                  <c:v>60.029998779296875</c:v>
                </c:pt>
                <c:pt idx="19">
                  <c:v>60.025001525878906</c:v>
                </c:pt>
                <c:pt idx="20">
                  <c:v>60.019001007080078</c:v>
                </c:pt>
                <c:pt idx="21">
                  <c:v>60.015998840332031</c:v>
                </c:pt>
                <c:pt idx="22">
                  <c:v>60.011001586914063</c:v>
                </c:pt>
                <c:pt idx="23">
                  <c:v>60.007999420166016</c:v>
                </c:pt>
                <c:pt idx="24">
                  <c:v>60.006000518798828</c:v>
                </c:pt>
                <c:pt idx="25">
                  <c:v>60.002998352050781</c:v>
                </c:pt>
                <c:pt idx="26">
                  <c:v>60</c:v>
                </c:pt>
                <c:pt idx="27">
                  <c:v>59.998001098632813</c:v>
                </c:pt>
                <c:pt idx="28">
                  <c:v>59.995998382568359</c:v>
                </c:pt>
                <c:pt idx="29">
                  <c:v>59.997001647949219</c:v>
                </c:pt>
                <c:pt idx="30">
                  <c:v>59.977001190185547</c:v>
                </c:pt>
                <c:pt idx="31">
                  <c:v>59.862998962402344</c:v>
                </c:pt>
                <c:pt idx="32">
                  <c:v>59.862998962402344</c:v>
                </c:pt>
                <c:pt idx="33">
                  <c:v>59.813999176025391</c:v>
                </c:pt>
                <c:pt idx="34">
                  <c:v>59.798999786376953</c:v>
                </c:pt>
                <c:pt idx="35">
                  <c:v>59.798999786376953</c:v>
                </c:pt>
                <c:pt idx="36">
                  <c:v>59.800998687744141</c:v>
                </c:pt>
                <c:pt idx="37">
                  <c:v>59.799999237060547</c:v>
                </c:pt>
                <c:pt idx="38">
                  <c:v>59.803001403808594</c:v>
                </c:pt>
                <c:pt idx="39">
                  <c:v>59.807998657226563</c:v>
                </c:pt>
                <c:pt idx="40">
                  <c:v>59.810001373291016</c:v>
                </c:pt>
                <c:pt idx="41">
                  <c:v>59.817001342773438</c:v>
                </c:pt>
                <c:pt idx="42">
                  <c:v>59.824001312255859</c:v>
                </c:pt>
                <c:pt idx="43">
                  <c:v>59.824001312255859</c:v>
                </c:pt>
                <c:pt idx="44">
                  <c:v>59.826999664306641</c:v>
                </c:pt>
                <c:pt idx="45">
                  <c:v>59.826999664306641</c:v>
                </c:pt>
                <c:pt idx="46">
                  <c:v>59.827999114990234</c:v>
                </c:pt>
                <c:pt idx="47">
                  <c:v>59.826000213623047</c:v>
                </c:pt>
                <c:pt idx="48">
                  <c:v>59.823001861572266</c:v>
                </c:pt>
                <c:pt idx="49">
                  <c:v>59.824001312255859</c:v>
                </c:pt>
                <c:pt idx="50">
                  <c:v>59.821998596191406</c:v>
                </c:pt>
                <c:pt idx="51">
                  <c:v>59.818000793457031</c:v>
                </c:pt>
                <c:pt idx="52">
                  <c:v>59.818000793457031</c:v>
                </c:pt>
                <c:pt idx="53">
                  <c:v>59.814998626708984</c:v>
                </c:pt>
                <c:pt idx="54">
                  <c:v>59.812000274658203</c:v>
                </c:pt>
                <c:pt idx="55">
                  <c:v>59.814998626708984</c:v>
                </c:pt>
                <c:pt idx="56">
                  <c:v>59.819999694824219</c:v>
                </c:pt>
                <c:pt idx="57">
                  <c:v>59.819000244140625</c:v>
                </c:pt>
                <c:pt idx="58">
                  <c:v>59.819000244140625</c:v>
                </c:pt>
                <c:pt idx="59">
                  <c:v>59.819000244140625</c:v>
                </c:pt>
                <c:pt idx="60">
                  <c:v>59.820999145507813</c:v>
                </c:pt>
                <c:pt idx="61">
                  <c:v>59.825000762939453</c:v>
                </c:pt>
                <c:pt idx="62">
                  <c:v>59.830001831054687</c:v>
                </c:pt>
                <c:pt idx="63">
                  <c:v>59.831001281738281</c:v>
                </c:pt>
                <c:pt idx="64">
                  <c:v>59.839000701904297</c:v>
                </c:pt>
                <c:pt idx="65">
                  <c:v>59.839000701904297</c:v>
                </c:pt>
                <c:pt idx="66">
                  <c:v>59.841999053955078</c:v>
                </c:pt>
                <c:pt idx="67">
                  <c:v>59.847000122070313</c:v>
                </c:pt>
                <c:pt idx="68">
                  <c:v>59.846000671386719</c:v>
                </c:pt>
                <c:pt idx="69">
                  <c:v>59.845001220703125</c:v>
                </c:pt>
                <c:pt idx="70">
                  <c:v>59.846000671386719</c:v>
                </c:pt>
                <c:pt idx="71">
                  <c:v>59.849998474121094</c:v>
                </c:pt>
                <c:pt idx="72">
                  <c:v>59.849998474121094</c:v>
                </c:pt>
                <c:pt idx="73">
                  <c:v>59.854000091552734</c:v>
                </c:pt>
                <c:pt idx="74">
                  <c:v>59.862998962402344</c:v>
                </c:pt>
                <c:pt idx="75">
                  <c:v>59.867000579833984</c:v>
                </c:pt>
                <c:pt idx="76">
                  <c:v>59.867000579833984</c:v>
                </c:pt>
                <c:pt idx="77">
                  <c:v>59.874000549316406</c:v>
                </c:pt>
                <c:pt idx="78">
                  <c:v>59.875</c:v>
                </c:pt>
                <c:pt idx="79">
                  <c:v>59.881000518798828</c:v>
                </c:pt>
                <c:pt idx="80">
                  <c:v>59.881000518798828</c:v>
                </c:pt>
                <c:pt idx="81">
                  <c:v>59.887001037597656</c:v>
                </c:pt>
                <c:pt idx="82">
                  <c:v>59.890998840332031</c:v>
                </c:pt>
                <c:pt idx="83">
                  <c:v>59.902000427246094</c:v>
                </c:pt>
                <c:pt idx="84">
                  <c:v>59.900001525878906</c:v>
                </c:pt>
                <c:pt idx="85">
                  <c:v>59.900001525878906</c:v>
                </c:pt>
                <c:pt idx="86">
                  <c:v>59.898998260498047</c:v>
                </c:pt>
                <c:pt idx="87">
                  <c:v>59.898998260498047</c:v>
                </c:pt>
                <c:pt idx="88">
                  <c:v>59.902000427246094</c:v>
                </c:pt>
                <c:pt idx="89">
                  <c:v>59.911998748779297</c:v>
                </c:pt>
                <c:pt idx="90">
                  <c:v>59.917999267578125</c:v>
                </c:pt>
                <c:pt idx="91">
                  <c:v>59.917999267578125</c:v>
                </c:pt>
                <c:pt idx="92">
                  <c:v>59.917999267578125</c:v>
                </c:pt>
                <c:pt idx="93">
                  <c:v>59.923000335693359</c:v>
                </c:pt>
                <c:pt idx="94">
                  <c:v>59.925998687744141</c:v>
                </c:pt>
                <c:pt idx="95">
                  <c:v>59.923999786376953</c:v>
                </c:pt>
                <c:pt idx="96">
                  <c:v>59.928001403808594</c:v>
                </c:pt>
                <c:pt idx="97">
                  <c:v>59.930000305175781</c:v>
                </c:pt>
                <c:pt idx="98">
                  <c:v>59.930000305175781</c:v>
                </c:pt>
                <c:pt idx="99">
                  <c:v>59.930999755859375</c:v>
                </c:pt>
                <c:pt idx="100">
                  <c:v>59.932998657226562</c:v>
                </c:pt>
                <c:pt idx="101">
                  <c:v>59.936000823974609</c:v>
                </c:pt>
                <c:pt idx="102">
                  <c:v>59.935001373291016</c:v>
                </c:pt>
                <c:pt idx="103">
                  <c:v>59.937999725341797</c:v>
                </c:pt>
                <c:pt idx="104">
                  <c:v>59.939998626708984</c:v>
                </c:pt>
                <c:pt idx="105">
                  <c:v>59.937999725341797</c:v>
                </c:pt>
                <c:pt idx="106">
                  <c:v>59.937999725341797</c:v>
                </c:pt>
                <c:pt idx="107">
                  <c:v>59.937999725341797</c:v>
                </c:pt>
                <c:pt idx="108">
                  <c:v>59.943000793457031</c:v>
                </c:pt>
                <c:pt idx="109">
                  <c:v>59.944999694824219</c:v>
                </c:pt>
                <c:pt idx="110">
                  <c:v>59.944999694824219</c:v>
                </c:pt>
                <c:pt idx="111">
                  <c:v>59.944000244140625</c:v>
                </c:pt>
                <c:pt idx="112">
                  <c:v>59.945999145507813</c:v>
                </c:pt>
                <c:pt idx="113">
                  <c:v>59.951000213623047</c:v>
                </c:pt>
                <c:pt idx="114">
                  <c:v>59.952999114990234</c:v>
                </c:pt>
                <c:pt idx="115">
                  <c:v>59.953998565673828</c:v>
                </c:pt>
                <c:pt idx="116">
                  <c:v>59.958999633789063</c:v>
                </c:pt>
                <c:pt idx="117">
                  <c:v>59.962001800537109</c:v>
                </c:pt>
                <c:pt idx="118">
                  <c:v>59.964000701904297</c:v>
                </c:pt>
                <c:pt idx="119">
                  <c:v>59.964000701904297</c:v>
                </c:pt>
                <c:pt idx="120">
                  <c:v>59.963001251220703</c:v>
                </c:pt>
                <c:pt idx="121">
                  <c:v>59.963001251220703</c:v>
                </c:pt>
                <c:pt idx="122">
                  <c:v>59.965000152587891</c:v>
                </c:pt>
                <c:pt idx="123">
                  <c:v>59.966999053955078</c:v>
                </c:pt>
                <c:pt idx="124">
                  <c:v>59.970001220703125</c:v>
                </c:pt>
                <c:pt idx="125">
                  <c:v>59.971000671386719</c:v>
                </c:pt>
                <c:pt idx="126">
                  <c:v>59.972000122070313</c:v>
                </c:pt>
                <c:pt idx="127">
                  <c:v>59.970001220703125</c:v>
                </c:pt>
                <c:pt idx="128">
                  <c:v>59.972000122070313</c:v>
                </c:pt>
                <c:pt idx="129">
                  <c:v>59.9739990234375</c:v>
                </c:pt>
                <c:pt idx="130">
                  <c:v>59.974998474121094</c:v>
                </c:pt>
                <c:pt idx="131">
                  <c:v>59.974998474121094</c:v>
                </c:pt>
                <c:pt idx="132">
                  <c:v>59.976001739501953</c:v>
                </c:pt>
                <c:pt idx="133">
                  <c:v>59.977001190185547</c:v>
                </c:pt>
                <c:pt idx="134">
                  <c:v>59.978000640869141</c:v>
                </c:pt>
                <c:pt idx="135">
                  <c:v>59.980998992919922</c:v>
                </c:pt>
                <c:pt idx="136">
                  <c:v>59.983001708984375</c:v>
                </c:pt>
                <c:pt idx="137">
                  <c:v>59.985000610351563</c:v>
                </c:pt>
                <c:pt idx="138">
                  <c:v>59.991001129150391</c:v>
                </c:pt>
                <c:pt idx="139">
                  <c:v>59.991001129150391</c:v>
                </c:pt>
                <c:pt idx="140">
                  <c:v>59.995998382568359</c:v>
                </c:pt>
                <c:pt idx="141">
                  <c:v>60.001998901367188</c:v>
                </c:pt>
                <c:pt idx="142">
                  <c:v>60.004001617431641</c:v>
                </c:pt>
                <c:pt idx="143">
                  <c:v>60.005001068115234</c:v>
                </c:pt>
                <c:pt idx="144">
                  <c:v>60.007999420166016</c:v>
                </c:pt>
                <c:pt idx="145">
                  <c:v>60.013999938964844</c:v>
                </c:pt>
                <c:pt idx="146">
                  <c:v>60.019001007080078</c:v>
                </c:pt>
                <c:pt idx="147">
                  <c:v>60.021999359130859</c:v>
                </c:pt>
                <c:pt idx="148">
                  <c:v>60.028999328613281</c:v>
                </c:pt>
                <c:pt idx="149">
                  <c:v>60.033000946044922</c:v>
                </c:pt>
                <c:pt idx="150">
                  <c:v>60.037998199462891</c:v>
                </c:pt>
                <c:pt idx="151">
                  <c:v>60.034000396728516</c:v>
                </c:pt>
                <c:pt idx="152">
                  <c:v>60.036998748779297</c:v>
                </c:pt>
                <c:pt idx="153">
                  <c:v>60.03900146484375</c:v>
                </c:pt>
                <c:pt idx="154">
                  <c:v>60.03900146484375</c:v>
                </c:pt>
                <c:pt idx="155">
                  <c:v>60.041999816894531</c:v>
                </c:pt>
                <c:pt idx="156">
                  <c:v>60.041000366210938</c:v>
                </c:pt>
                <c:pt idx="157">
                  <c:v>60.042999267578125</c:v>
                </c:pt>
                <c:pt idx="158">
                  <c:v>60.041000366210938</c:v>
                </c:pt>
                <c:pt idx="159">
                  <c:v>60.042999267578125</c:v>
                </c:pt>
                <c:pt idx="160">
                  <c:v>60.043998718261719</c:v>
                </c:pt>
                <c:pt idx="161">
                  <c:v>60.046001434326172</c:v>
                </c:pt>
                <c:pt idx="162">
                  <c:v>60.042999267578125</c:v>
                </c:pt>
                <c:pt idx="163">
                  <c:v>60.037998199462891</c:v>
                </c:pt>
                <c:pt idx="164">
                  <c:v>60.03900146484375</c:v>
                </c:pt>
                <c:pt idx="165">
                  <c:v>60.036998748779297</c:v>
                </c:pt>
                <c:pt idx="166">
                  <c:v>60.034000396728516</c:v>
                </c:pt>
                <c:pt idx="167">
                  <c:v>60.035999298095703</c:v>
                </c:pt>
                <c:pt idx="168">
                  <c:v>60.034000396728516</c:v>
                </c:pt>
                <c:pt idx="169">
                  <c:v>60.035999298095703</c:v>
                </c:pt>
                <c:pt idx="170">
                  <c:v>60.034999847412109</c:v>
                </c:pt>
                <c:pt idx="171">
                  <c:v>60.033000946044922</c:v>
                </c:pt>
                <c:pt idx="172">
                  <c:v>60.03900146484375</c:v>
                </c:pt>
                <c:pt idx="173">
                  <c:v>60.041000366210938</c:v>
                </c:pt>
                <c:pt idx="174">
                  <c:v>60.037998199462891</c:v>
                </c:pt>
                <c:pt idx="175">
                  <c:v>60.034000396728516</c:v>
                </c:pt>
                <c:pt idx="176">
                  <c:v>60.030998229980469</c:v>
                </c:pt>
                <c:pt idx="177">
                  <c:v>60.0260009765625</c:v>
                </c:pt>
                <c:pt idx="178">
                  <c:v>60.027000427246094</c:v>
                </c:pt>
                <c:pt idx="179">
                  <c:v>60.0260009765625</c:v>
                </c:pt>
                <c:pt idx="180">
                  <c:v>60.0260009765625</c:v>
                </c:pt>
                <c:pt idx="181">
                  <c:v>60.023998260498047</c:v>
                </c:pt>
                <c:pt idx="182">
                  <c:v>60.0260009765625</c:v>
                </c:pt>
                <c:pt idx="183">
                  <c:v>60.025001525878906</c:v>
                </c:pt>
                <c:pt idx="184">
                  <c:v>60.023998260498047</c:v>
                </c:pt>
                <c:pt idx="185">
                  <c:v>60.028999328613281</c:v>
                </c:pt>
                <c:pt idx="186">
                  <c:v>60.035999298095703</c:v>
                </c:pt>
                <c:pt idx="187">
                  <c:v>60.040000915527344</c:v>
                </c:pt>
                <c:pt idx="188">
                  <c:v>60.046001434326172</c:v>
                </c:pt>
                <c:pt idx="189">
                  <c:v>60.048000335693359</c:v>
                </c:pt>
                <c:pt idx="190">
                  <c:v>60.047000885009766</c:v>
                </c:pt>
                <c:pt idx="191">
                  <c:v>60.046001434326172</c:v>
                </c:pt>
                <c:pt idx="192">
                  <c:v>60.043998718261719</c:v>
                </c:pt>
                <c:pt idx="193">
                  <c:v>60.047000885009766</c:v>
                </c:pt>
                <c:pt idx="194">
                  <c:v>60.046001434326172</c:v>
                </c:pt>
                <c:pt idx="195">
                  <c:v>60.047000885009766</c:v>
                </c:pt>
                <c:pt idx="196">
                  <c:v>60.047000885009766</c:v>
                </c:pt>
                <c:pt idx="197">
                  <c:v>60.047000885009766</c:v>
                </c:pt>
                <c:pt idx="198">
                  <c:v>60.046001434326172</c:v>
                </c:pt>
                <c:pt idx="199">
                  <c:v>60.048999786376953</c:v>
                </c:pt>
                <c:pt idx="200">
                  <c:v>60.049999237060547</c:v>
                </c:pt>
                <c:pt idx="201">
                  <c:v>60.048999786376953</c:v>
                </c:pt>
                <c:pt idx="202">
                  <c:v>60.047000885009766</c:v>
                </c:pt>
                <c:pt idx="203">
                  <c:v>60.042999267578125</c:v>
                </c:pt>
                <c:pt idx="204">
                  <c:v>60.041999816894531</c:v>
                </c:pt>
                <c:pt idx="205">
                  <c:v>60.037998199462891</c:v>
                </c:pt>
                <c:pt idx="206">
                  <c:v>60.037998199462891</c:v>
                </c:pt>
                <c:pt idx="207">
                  <c:v>60.035999298095703</c:v>
                </c:pt>
                <c:pt idx="208">
                  <c:v>60.033000946044922</c:v>
                </c:pt>
                <c:pt idx="209">
                  <c:v>60.030998229980469</c:v>
                </c:pt>
                <c:pt idx="210">
                  <c:v>60.034999847412109</c:v>
                </c:pt>
                <c:pt idx="211">
                  <c:v>60.036998748779297</c:v>
                </c:pt>
                <c:pt idx="212">
                  <c:v>60.040000915527344</c:v>
                </c:pt>
                <c:pt idx="213">
                  <c:v>60.03900146484375</c:v>
                </c:pt>
                <c:pt idx="214">
                  <c:v>60.037998199462891</c:v>
                </c:pt>
                <c:pt idx="215">
                  <c:v>60.035999298095703</c:v>
                </c:pt>
                <c:pt idx="216">
                  <c:v>60.032001495361328</c:v>
                </c:pt>
                <c:pt idx="217">
                  <c:v>60.029998779296875</c:v>
                </c:pt>
                <c:pt idx="218">
                  <c:v>60.029998779296875</c:v>
                </c:pt>
                <c:pt idx="219">
                  <c:v>60.028999328613281</c:v>
                </c:pt>
                <c:pt idx="220">
                  <c:v>60.032001495361328</c:v>
                </c:pt>
                <c:pt idx="221">
                  <c:v>60.032001495361328</c:v>
                </c:pt>
                <c:pt idx="222">
                  <c:v>60.029998779296875</c:v>
                </c:pt>
                <c:pt idx="223">
                  <c:v>60.032001495361328</c:v>
                </c:pt>
                <c:pt idx="224">
                  <c:v>60.028999328613281</c:v>
                </c:pt>
                <c:pt idx="225">
                  <c:v>60.0260009765625</c:v>
                </c:pt>
                <c:pt idx="226">
                  <c:v>60.025001525878906</c:v>
                </c:pt>
                <c:pt idx="227">
                  <c:v>60.020000457763672</c:v>
                </c:pt>
                <c:pt idx="228">
                  <c:v>60.022998809814453</c:v>
                </c:pt>
                <c:pt idx="229">
                  <c:v>60.015998840332031</c:v>
                </c:pt>
                <c:pt idx="230">
                  <c:v>60.012001037597656</c:v>
                </c:pt>
                <c:pt idx="231">
                  <c:v>60.011001586914063</c:v>
                </c:pt>
                <c:pt idx="232">
                  <c:v>60.009998321533203</c:v>
                </c:pt>
                <c:pt idx="233">
                  <c:v>60.007999420166016</c:v>
                </c:pt>
                <c:pt idx="234">
                  <c:v>60.009998321533203</c:v>
                </c:pt>
                <c:pt idx="235">
                  <c:v>60.011001586914063</c:v>
                </c:pt>
                <c:pt idx="236">
                  <c:v>60.012001037597656</c:v>
                </c:pt>
                <c:pt idx="237">
                  <c:v>60.013999938964844</c:v>
                </c:pt>
                <c:pt idx="238">
                  <c:v>60.015998840332031</c:v>
                </c:pt>
                <c:pt idx="239">
                  <c:v>60.018001556396484</c:v>
                </c:pt>
                <c:pt idx="240">
                  <c:v>60.018001556396484</c:v>
                </c:pt>
                <c:pt idx="241">
                  <c:v>60.020000457763672</c:v>
                </c:pt>
                <c:pt idx="242">
                  <c:v>60.018001556396484</c:v>
                </c:pt>
                <c:pt idx="243">
                  <c:v>60.016998291015625</c:v>
                </c:pt>
                <c:pt idx="244">
                  <c:v>60.016998291015625</c:v>
                </c:pt>
                <c:pt idx="245">
                  <c:v>60.016998291015625</c:v>
                </c:pt>
                <c:pt idx="246">
                  <c:v>60.015998840332031</c:v>
                </c:pt>
                <c:pt idx="247">
                  <c:v>60.018001556396484</c:v>
                </c:pt>
                <c:pt idx="248">
                  <c:v>60.021999359130859</c:v>
                </c:pt>
                <c:pt idx="249">
                  <c:v>60.022998809814453</c:v>
                </c:pt>
                <c:pt idx="250">
                  <c:v>60.021999359130859</c:v>
                </c:pt>
                <c:pt idx="251">
                  <c:v>60.033000946044922</c:v>
                </c:pt>
                <c:pt idx="252">
                  <c:v>60.041999816894531</c:v>
                </c:pt>
                <c:pt idx="253">
                  <c:v>60.051998138427734</c:v>
                </c:pt>
                <c:pt idx="254">
                  <c:v>60.048000335693359</c:v>
                </c:pt>
                <c:pt idx="255">
                  <c:v>60.043998718261719</c:v>
                </c:pt>
                <c:pt idx="256">
                  <c:v>60.041999816894531</c:v>
                </c:pt>
                <c:pt idx="257">
                  <c:v>60.041000366210938</c:v>
                </c:pt>
                <c:pt idx="258">
                  <c:v>60.043998718261719</c:v>
                </c:pt>
                <c:pt idx="259">
                  <c:v>60.041999816894531</c:v>
                </c:pt>
                <c:pt idx="260">
                  <c:v>60.041999816894531</c:v>
                </c:pt>
                <c:pt idx="261">
                  <c:v>60.041000366210938</c:v>
                </c:pt>
                <c:pt idx="262">
                  <c:v>60.037998199462891</c:v>
                </c:pt>
                <c:pt idx="263">
                  <c:v>60.036998748779297</c:v>
                </c:pt>
                <c:pt idx="264">
                  <c:v>60.035999298095703</c:v>
                </c:pt>
                <c:pt idx="265">
                  <c:v>60.041000366210938</c:v>
                </c:pt>
                <c:pt idx="266">
                  <c:v>60.035999298095703</c:v>
                </c:pt>
                <c:pt idx="267">
                  <c:v>60.036998748779297</c:v>
                </c:pt>
                <c:pt idx="268">
                  <c:v>60.036998748779297</c:v>
                </c:pt>
                <c:pt idx="269">
                  <c:v>60.035999298095703</c:v>
                </c:pt>
                <c:pt idx="270">
                  <c:v>60.034999847412109</c:v>
                </c:pt>
                <c:pt idx="271">
                  <c:v>60.034000396728516</c:v>
                </c:pt>
                <c:pt idx="272">
                  <c:v>60.032001495361328</c:v>
                </c:pt>
                <c:pt idx="273">
                  <c:v>60.034999847412109</c:v>
                </c:pt>
                <c:pt idx="274">
                  <c:v>60.036998748779297</c:v>
                </c:pt>
                <c:pt idx="275">
                  <c:v>60.036998748779297</c:v>
                </c:pt>
                <c:pt idx="276">
                  <c:v>60.034999847412109</c:v>
                </c:pt>
                <c:pt idx="277">
                  <c:v>60.034999847412109</c:v>
                </c:pt>
                <c:pt idx="278">
                  <c:v>60.032001495361328</c:v>
                </c:pt>
                <c:pt idx="279">
                  <c:v>60.036998748779297</c:v>
                </c:pt>
                <c:pt idx="280">
                  <c:v>60.035999298095703</c:v>
                </c:pt>
                <c:pt idx="281">
                  <c:v>60.041000366210938</c:v>
                </c:pt>
                <c:pt idx="282">
                  <c:v>60.040000915527344</c:v>
                </c:pt>
                <c:pt idx="283">
                  <c:v>60.037998199462891</c:v>
                </c:pt>
                <c:pt idx="284">
                  <c:v>60.036998748779297</c:v>
                </c:pt>
                <c:pt idx="285">
                  <c:v>60.040000915527344</c:v>
                </c:pt>
                <c:pt idx="286">
                  <c:v>60.03900146484375</c:v>
                </c:pt>
                <c:pt idx="287">
                  <c:v>60.035999298095703</c:v>
                </c:pt>
                <c:pt idx="288">
                  <c:v>60.03900146484375</c:v>
                </c:pt>
                <c:pt idx="289">
                  <c:v>60.036998748779297</c:v>
                </c:pt>
                <c:pt idx="290">
                  <c:v>60.034999847412109</c:v>
                </c:pt>
                <c:pt idx="291">
                  <c:v>60.032001495361328</c:v>
                </c:pt>
                <c:pt idx="292">
                  <c:v>60.033000946044922</c:v>
                </c:pt>
                <c:pt idx="293">
                  <c:v>60.034999847412109</c:v>
                </c:pt>
                <c:pt idx="294">
                  <c:v>60.034000396728516</c:v>
                </c:pt>
                <c:pt idx="295">
                  <c:v>60.033000946044922</c:v>
                </c:pt>
                <c:pt idx="296">
                  <c:v>60.035999298095703</c:v>
                </c:pt>
                <c:pt idx="297">
                  <c:v>60.033000946044922</c:v>
                </c:pt>
                <c:pt idx="298">
                  <c:v>60.033000946044922</c:v>
                </c:pt>
                <c:pt idx="299">
                  <c:v>60.032001495361328</c:v>
                </c:pt>
                <c:pt idx="300">
                  <c:v>60.027000427246094</c:v>
                </c:pt>
                <c:pt idx="301">
                  <c:v>60.025001525878906</c:v>
                </c:pt>
                <c:pt idx="302">
                  <c:v>60.025001525878906</c:v>
                </c:pt>
                <c:pt idx="303">
                  <c:v>60.013999938964844</c:v>
                </c:pt>
                <c:pt idx="304">
                  <c:v>60.013999938964844</c:v>
                </c:pt>
                <c:pt idx="305">
                  <c:v>60.005001068115234</c:v>
                </c:pt>
                <c:pt idx="306">
                  <c:v>60</c:v>
                </c:pt>
                <c:pt idx="307">
                  <c:v>59.993999481201172</c:v>
                </c:pt>
                <c:pt idx="308">
                  <c:v>59.977001190185547</c:v>
                </c:pt>
                <c:pt idx="309">
                  <c:v>59.972999572753906</c:v>
                </c:pt>
                <c:pt idx="310">
                  <c:v>59.970001220703125</c:v>
                </c:pt>
                <c:pt idx="311">
                  <c:v>59.970001220703125</c:v>
                </c:pt>
                <c:pt idx="312">
                  <c:v>59.967998504638672</c:v>
                </c:pt>
                <c:pt idx="313">
                  <c:v>59.969001770019531</c:v>
                </c:pt>
                <c:pt idx="314">
                  <c:v>59.969001770019531</c:v>
                </c:pt>
                <c:pt idx="315">
                  <c:v>59.965000152587891</c:v>
                </c:pt>
                <c:pt idx="316">
                  <c:v>59.964000701904297</c:v>
                </c:pt>
                <c:pt idx="317">
                  <c:v>59.964000701904297</c:v>
                </c:pt>
                <c:pt idx="318">
                  <c:v>59.970001220703125</c:v>
                </c:pt>
                <c:pt idx="319">
                  <c:v>59.969001770019531</c:v>
                </c:pt>
                <c:pt idx="320">
                  <c:v>59.971000671386719</c:v>
                </c:pt>
                <c:pt idx="321">
                  <c:v>59.9739990234375</c:v>
                </c:pt>
                <c:pt idx="322">
                  <c:v>59.974998474121094</c:v>
                </c:pt>
                <c:pt idx="323">
                  <c:v>59.976001739501953</c:v>
                </c:pt>
                <c:pt idx="324">
                  <c:v>59.977001190185547</c:v>
                </c:pt>
                <c:pt idx="325">
                  <c:v>59.977001190185547</c:v>
                </c:pt>
                <c:pt idx="326">
                  <c:v>59.976001739501953</c:v>
                </c:pt>
                <c:pt idx="327">
                  <c:v>59.972999572753906</c:v>
                </c:pt>
                <c:pt idx="328">
                  <c:v>59.974998474121094</c:v>
                </c:pt>
                <c:pt idx="329">
                  <c:v>59.977001190185547</c:v>
                </c:pt>
                <c:pt idx="330">
                  <c:v>59.972999572753906</c:v>
                </c:pt>
                <c:pt idx="331">
                  <c:v>59.969001770019531</c:v>
                </c:pt>
                <c:pt idx="332">
                  <c:v>59.965999603271484</c:v>
                </c:pt>
                <c:pt idx="333">
                  <c:v>59.965999603271484</c:v>
                </c:pt>
                <c:pt idx="334">
                  <c:v>59.965000152587891</c:v>
                </c:pt>
                <c:pt idx="335">
                  <c:v>59.965000152587891</c:v>
                </c:pt>
                <c:pt idx="336">
                  <c:v>59.967998504638672</c:v>
                </c:pt>
                <c:pt idx="337">
                  <c:v>59.964000701904297</c:v>
                </c:pt>
                <c:pt idx="338">
                  <c:v>59.964000701904297</c:v>
                </c:pt>
                <c:pt idx="339">
                  <c:v>59.965999603271484</c:v>
                </c:pt>
                <c:pt idx="340">
                  <c:v>59.971000671386719</c:v>
                </c:pt>
                <c:pt idx="341">
                  <c:v>59.972999572753906</c:v>
                </c:pt>
                <c:pt idx="342">
                  <c:v>59.974998474121094</c:v>
                </c:pt>
                <c:pt idx="343">
                  <c:v>59.979000091552734</c:v>
                </c:pt>
                <c:pt idx="344">
                  <c:v>59.980998992919922</c:v>
                </c:pt>
                <c:pt idx="345">
                  <c:v>59.983001708984375</c:v>
                </c:pt>
                <c:pt idx="346">
                  <c:v>59.979999542236328</c:v>
                </c:pt>
                <c:pt idx="347">
                  <c:v>59.979000091552734</c:v>
                </c:pt>
                <c:pt idx="348">
                  <c:v>59.981998443603516</c:v>
                </c:pt>
                <c:pt idx="349">
                  <c:v>59.98699951171875</c:v>
                </c:pt>
                <c:pt idx="350">
                  <c:v>59.993999481201172</c:v>
                </c:pt>
                <c:pt idx="351">
                  <c:v>59.998001098632813</c:v>
                </c:pt>
                <c:pt idx="352">
                  <c:v>59.997001647949219</c:v>
                </c:pt>
                <c:pt idx="353">
                  <c:v>59.995998382568359</c:v>
                </c:pt>
                <c:pt idx="354">
                  <c:v>59.995998382568359</c:v>
                </c:pt>
                <c:pt idx="355">
                  <c:v>59.993999481201172</c:v>
                </c:pt>
                <c:pt idx="356">
                  <c:v>59.991001129150391</c:v>
                </c:pt>
                <c:pt idx="357">
                  <c:v>59.98699951171875</c:v>
                </c:pt>
                <c:pt idx="358">
                  <c:v>59.98699951171875</c:v>
                </c:pt>
                <c:pt idx="359">
                  <c:v>59.986000061035156</c:v>
                </c:pt>
                <c:pt idx="360">
                  <c:v>59.995998382568359</c:v>
                </c:pt>
                <c:pt idx="361">
                  <c:v>59.999000549316406</c:v>
                </c:pt>
                <c:pt idx="362">
                  <c:v>60.000999450683594</c:v>
                </c:pt>
                <c:pt idx="363">
                  <c:v>60.007999420166016</c:v>
                </c:pt>
                <c:pt idx="364">
                  <c:v>60.012001037597656</c:v>
                </c:pt>
                <c:pt idx="365">
                  <c:v>60.01300048828125</c:v>
                </c:pt>
                <c:pt idx="366">
                  <c:v>60.013999938964844</c:v>
                </c:pt>
                <c:pt idx="367">
                  <c:v>60.01300048828125</c:v>
                </c:pt>
                <c:pt idx="368">
                  <c:v>60.013999938964844</c:v>
                </c:pt>
                <c:pt idx="369">
                  <c:v>60.011001586914063</c:v>
                </c:pt>
                <c:pt idx="370">
                  <c:v>60.011001586914063</c:v>
                </c:pt>
                <c:pt idx="371">
                  <c:v>60.006999969482422</c:v>
                </c:pt>
                <c:pt idx="372">
                  <c:v>60.006000518798828</c:v>
                </c:pt>
                <c:pt idx="373">
                  <c:v>60.005001068115234</c:v>
                </c:pt>
                <c:pt idx="374">
                  <c:v>60.004001617431641</c:v>
                </c:pt>
                <c:pt idx="375">
                  <c:v>60.004001617431641</c:v>
                </c:pt>
                <c:pt idx="376">
                  <c:v>60.002998352050781</c:v>
                </c:pt>
                <c:pt idx="377">
                  <c:v>60.005001068115234</c:v>
                </c:pt>
                <c:pt idx="378">
                  <c:v>60.005001068115234</c:v>
                </c:pt>
                <c:pt idx="379">
                  <c:v>60.006000518798828</c:v>
                </c:pt>
                <c:pt idx="380">
                  <c:v>60.005001068115234</c:v>
                </c:pt>
                <c:pt idx="381">
                  <c:v>60.002998352050781</c:v>
                </c:pt>
                <c:pt idx="382">
                  <c:v>60.004001617431641</c:v>
                </c:pt>
                <c:pt idx="383">
                  <c:v>60.001998901367188</c:v>
                </c:pt>
                <c:pt idx="384">
                  <c:v>60.000999450683594</c:v>
                </c:pt>
                <c:pt idx="385">
                  <c:v>59.998001098632813</c:v>
                </c:pt>
                <c:pt idx="386">
                  <c:v>59.997001647949219</c:v>
                </c:pt>
                <c:pt idx="387">
                  <c:v>59.997001647949219</c:v>
                </c:pt>
                <c:pt idx="388">
                  <c:v>59.994998931884766</c:v>
                </c:pt>
                <c:pt idx="389">
                  <c:v>59.993999481201172</c:v>
                </c:pt>
                <c:pt idx="390">
                  <c:v>59.991001129150391</c:v>
                </c:pt>
                <c:pt idx="391">
                  <c:v>59.993000030517578</c:v>
                </c:pt>
                <c:pt idx="392">
                  <c:v>59.993000030517578</c:v>
                </c:pt>
                <c:pt idx="393">
                  <c:v>59.990001678466797</c:v>
                </c:pt>
                <c:pt idx="394">
                  <c:v>59.990001678466797</c:v>
                </c:pt>
                <c:pt idx="395">
                  <c:v>59.987998962402344</c:v>
                </c:pt>
                <c:pt idx="396">
                  <c:v>59.987998962402344</c:v>
                </c:pt>
                <c:pt idx="397">
                  <c:v>59.990001678466797</c:v>
                </c:pt>
                <c:pt idx="398">
                  <c:v>59.993000030517578</c:v>
                </c:pt>
                <c:pt idx="399">
                  <c:v>59.994998931884766</c:v>
                </c:pt>
                <c:pt idx="400">
                  <c:v>59.997001647949219</c:v>
                </c:pt>
                <c:pt idx="401">
                  <c:v>59.997001647949219</c:v>
                </c:pt>
                <c:pt idx="402">
                  <c:v>59.995998382568359</c:v>
                </c:pt>
                <c:pt idx="403">
                  <c:v>59.993000030517578</c:v>
                </c:pt>
                <c:pt idx="404">
                  <c:v>59.993000030517578</c:v>
                </c:pt>
                <c:pt idx="405">
                  <c:v>59.990001678466797</c:v>
                </c:pt>
                <c:pt idx="406">
                  <c:v>59.993999481201172</c:v>
                </c:pt>
                <c:pt idx="407">
                  <c:v>59.992000579833984</c:v>
                </c:pt>
                <c:pt idx="408">
                  <c:v>59.98699951171875</c:v>
                </c:pt>
                <c:pt idx="409">
                  <c:v>59.984001159667969</c:v>
                </c:pt>
                <c:pt idx="410">
                  <c:v>59.984001159667969</c:v>
                </c:pt>
                <c:pt idx="411">
                  <c:v>59.983001708984375</c:v>
                </c:pt>
                <c:pt idx="412">
                  <c:v>59.986000061035156</c:v>
                </c:pt>
                <c:pt idx="413">
                  <c:v>59.986000061035156</c:v>
                </c:pt>
                <c:pt idx="414">
                  <c:v>59.986000061035156</c:v>
                </c:pt>
                <c:pt idx="415">
                  <c:v>59.986000061035156</c:v>
                </c:pt>
                <c:pt idx="416">
                  <c:v>59.987998962402344</c:v>
                </c:pt>
                <c:pt idx="417">
                  <c:v>59.991001129150391</c:v>
                </c:pt>
                <c:pt idx="418">
                  <c:v>59.991001129150391</c:v>
                </c:pt>
                <c:pt idx="419">
                  <c:v>59.993000030517578</c:v>
                </c:pt>
                <c:pt idx="420">
                  <c:v>59.992000579833984</c:v>
                </c:pt>
                <c:pt idx="421">
                  <c:v>59.990001678466797</c:v>
                </c:pt>
                <c:pt idx="422">
                  <c:v>59.985000610351563</c:v>
                </c:pt>
                <c:pt idx="423">
                  <c:v>59.984001159667969</c:v>
                </c:pt>
                <c:pt idx="424">
                  <c:v>59.984001159667969</c:v>
                </c:pt>
                <c:pt idx="425">
                  <c:v>59.979999542236328</c:v>
                </c:pt>
                <c:pt idx="426">
                  <c:v>59.978000640869141</c:v>
                </c:pt>
                <c:pt idx="427">
                  <c:v>59.977001190185547</c:v>
                </c:pt>
                <c:pt idx="428">
                  <c:v>59.979000091552734</c:v>
                </c:pt>
                <c:pt idx="429">
                  <c:v>59.976001739501953</c:v>
                </c:pt>
                <c:pt idx="430">
                  <c:v>59.971000671386719</c:v>
                </c:pt>
                <c:pt idx="431">
                  <c:v>59.971000671386719</c:v>
                </c:pt>
                <c:pt idx="432">
                  <c:v>59.9739990234375</c:v>
                </c:pt>
                <c:pt idx="433">
                  <c:v>59.979999542236328</c:v>
                </c:pt>
                <c:pt idx="434">
                  <c:v>59.984001159667969</c:v>
                </c:pt>
                <c:pt idx="435">
                  <c:v>59.987998962402344</c:v>
                </c:pt>
                <c:pt idx="436">
                  <c:v>59.992000579833984</c:v>
                </c:pt>
                <c:pt idx="437">
                  <c:v>59.997001647949219</c:v>
                </c:pt>
                <c:pt idx="438">
                  <c:v>60.002998352050781</c:v>
                </c:pt>
                <c:pt idx="439">
                  <c:v>60.006999969482422</c:v>
                </c:pt>
                <c:pt idx="440">
                  <c:v>60.009998321533203</c:v>
                </c:pt>
                <c:pt idx="441">
                  <c:v>60.01300048828125</c:v>
                </c:pt>
                <c:pt idx="442">
                  <c:v>60.014999389648438</c:v>
                </c:pt>
                <c:pt idx="443">
                  <c:v>60.018001556396484</c:v>
                </c:pt>
                <c:pt idx="444">
                  <c:v>60.021999359130859</c:v>
                </c:pt>
                <c:pt idx="445">
                  <c:v>60.0260009765625</c:v>
                </c:pt>
                <c:pt idx="446">
                  <c:v>60.025001525878906</c:v>
                </c:pt>
                <c:pt idx="447">
                  <c:v>60.023998260498047</c:v>
                </c:pt>
                <c:pt idx="448">
                  <c:v>60.020000457763672</c:v>
                </c:pt>
                <c:pt idx="449">
                  <c:v>60.020000457763672</c:v>
                </c:pt>
                <c:pt idx="450">
                  <c:v>60.020000457763672</c:v>
                </c:pt>
                <c:pt idx="451">
                  <c:v>60.032001495361328</c:v>
                </c:pt>
                <c:pt idx="452">
                  <c:v>60.034000396728516</c:v>
                </c:pt>
                <c:pt idx="453">
                  <c:v>60.030998229980469</c:v>
                </c:pt>
                <c:pt idx="454">
                  <c:v>60.030998229980469</c:v>
                </c:pt>
                <c:pt idx="455">
                  <c:v>60.036998748779297</c:v>
                </c:pt>
                <c:pt idx="456">
                  <c:v>60.043998718261719</c:v>
                </c:pt>
                <c:pt idx="457">
                  <c:v>60.03900146484375</c:v>
                </c:pt>
                <c:pt idx="458">
                  <c:v>60.036998748779297</c:v>
                </c:pt>
                <c:pt idx="459">
                  <c:v>60.037998199462891</c:v>
                </c:pt>
                <c:pt idx="460">
                  <c:v>60.03900146484375</c:v>
                </c:pt>
                <c:pt idx="461">
                  <c:v>60.03900146484375</c:v>
                </c:pt>
                <c:pt idx="462">
                  <c:v>60.043998718261719</c:v>
                </c:pt>
                <c:pt idx="463">
                  <c:v>60.040000915527344</c:v>
                </c:pt>
                <c:pt idx="464">
                  <c:v>60.035999298095703</c:v>
                </c:pt>
                <c:pt idx="465">
                  <c:v>60.034000396728516</c:v>
                </c:pt>
                <c:pt idx="466">
                  <c:v>60.034000396728516</c:v>
                </c:pt>
                <c:pt idx="467">
                  <c:v>60.034999847412109</c:v>
                </c:pt>
                <c:pt idx="468">
                  <c:v>60.035999298095703</c:v>
                </c:pt>
                <c:pt idx="469">
                  <c:v>60.034999847412109</c:v>
                </c:pt>
                <c:pt idx="470">
                  <c:v>60.035999298095703</c:v>
                </c:pt>
                <c:pt idx="471">
                  <c:v>60.041000366210938</c:v>
                </c:pt>
                <c:pt idx="472">
                  <c:v>60.046001434326172</c:v>
                </c:pt>
                <c:pt idx="473">
                  <c:v>60.042999267578125</c:v>
                </c:pt>
                <c:pt idx="474">
                  <c:v>60.036998748779297</c:v>
                </c:pt>
                <c:pt idx="475">
                  <c:v>60.035999298095703</c:v>
                </c:pt>
                <c:pt idx="476">
                  <c:v>60.034000396728516</c:v>
                </c:pt>
                <c:pt idx="477">
                  <c:v>60.034000396728516</c:v>
                </c:pt>
                <c:pt idx="478">
                  <c:v>60.036998748779297</c:v>
                </c:pt>
                <c:pt idx="479">
                  <c:v>60.034999847412109</c:v>
                </c:pt>
                <c:pt idx="480">
                  <c:v>60.030998229980469</c:v>
                </c:pt>
              </c:numCache>
            </c:numRef>
          </c:val>
          <c:smooth val="0"/>
        </c:ser>
        <c:dLbls>
          <c:showLegendKey val="0"/>
          <c:showVal val="0"/>
          <c:showCatName val="0"/>
          <c:showSerName val="0"/>
          <c:showPercent val="0"/>
          <c:showBubbleSize val="0"/>
        </c:dLbls>
        <c:marker val="1"/>
        <c:smooth val="0"/>
        <c:axId val="621056664"/>
        <c:axId val="626095296"/>
      </c:lineChart>
      <c:lineChart>
        <c:grouping val="standard"/>
        <c:varyColors val="0"/>
        <c:ser>
          <c:idx val="1"/>
          <c:order val="1"/>
          <c:tx>
            <c:strRef>
              <c:f>Evaluation!$D$41</c:f>
              <c:strCache>
                <c:ptCount val="1"/>
                <c:pt idx="0">
                  <c:v>MW</c:v>
                </c:pt>
              </c:strCache>
            </c:strRef>
          </c:tx>
          <c:spPr>
            <a:ln>
              <a:solidFill>
                <a:schemeClr val="tx2">
                  <a:lumMod val="75000"/>
                </a:schemeClr>
              </a:solidFill>
            </a:ln>
          </c:spPr>
          <c:marker>
            <c:spPr>
              <a:noFill/>
              <a:ln>
                <a:noFill/>
              </a:ln>
            </c:spPr>
          </c:marker>
          <c:cat>
            <c:numRef>
              <c:f>Evaluation!$B$49:$B$529</c:f>
              <c:numCache>
                <c:formatCode>h:mm:ss;@</c:formatCode>
                <c:ptCount val="48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pt idx="61">
                  <c:v>40626.583449074016</c:v>
                </c:pt>
                <c:pt idx="62">
                  <c:v>40626.583472222163</c:v>
                </c:pt>
                <c:pt idx="63">
                  <c:v>40626.583495370309</c:v>
                </c:pt>
                <c:pt idx="64">
                  <c:v>40626.583518518455</c:v>
                </c:pt>
                <c:pt idx="65">
                  <c:v>40626.583541666601</c:v>
                </c:pt>
                <c:pt idx="66">
                  <c:v>40626.583564814748</c:v>
                </c:pt>
                <c:pt idx="67">
                  <c:v>40626.583587962894</c:v>
                </c:pt>
                <c:pt idx="68">
                  <c:v>40626.58361111104</c:v>
                </c:pt>
                <c:pt idx="69">
                  <c:v>40626.583634259187</c:v>
                </c:pt>
                <c:pt idx="70">
                  <c:v>40626.583657407333</c:v>
                </c:pt>
                <c:pt idx="71">
                  <c:v>40626.583680555479</c:v>
                </c:pt>
                <c:pt idx="72">
                  <c:v>40626.583703703625</c:v>
                </c:pt>
                <c:pt idx="73">
                  <c:v>40626.583726851772</c:v>
                </c:pt>
                <c:pt idx="74">
                  <c:v>40626.583749999918</c:v>
                </c:pt>
                <c:pt idx="75">
                  <c:v>40626.583773148064</c:v>
                </c:pt>
                <c:pt idx="76">
                  <c:v>40626.58379629621</c:v>
                </c:pt>
                <c:pt idx="77">
                  <c:v>40626.583819444357</c:v>
                </c:pt>
                <c:pt idx="78">
                  <c:v>40626.583842592503</c:v>
                </c:pt>
                <c:pt idx="79">
                  <c:v>40626.583865740649</c:v>
                </c:pt>
                <c:pt idx="80">
                  <c:v>40626.583888888796</c:v>
                </c:pt>
                <c:pt idx="81">
                  <c:v>40626.583912036942</c:v>
                </c:pt>
                <c:pt idx="82">
                  <c:v>40626.583935185088</c:v>
                </c:pt>
                <c:pt idx="83">
                  <c:v>40626.583958333234</c:v>
                </c:pt>
                <c:pt idx="84">
                  <c:v>40626.583981481381</c:v>
                </c:pt>
                <c:pt idx="85">
                  <c:v>40626.584004629527</c:v>
                </c:pt>
                <c:pt idx="86">
                  <c:v>40626.584027777673</c:v>
                </c:pt>
                <c:pt idx="87">
                  <c:v>40626.58405092582</c:v>
                </c:pt>
                <c:pt idx="88">
                  <c:v>40626.584074073966</c:v>
                </c:pt>
                <c:pt idx="89">
                  <c:v>40626.584097222112</c:v>
                </c:pt>
                <c:pt idx="90">
                  <c:v>40626.584120370258</c:v>
                </c:pt>
                <c:pt idx="91">
                  <c:v>40626.584143518405</c:v>
                </c:pt>
                <c:pt idx="92">
                  <c:v>40626.584166666551</c:v>
                </c:pt>
                <c:pt idx="93">
                  <c:v>40626.584189814697</c:v>
                </c:pt>
                <c:pt idx="94">
                  <c:v>40626.584212962844</c:v>
                </c:pt>
                <c:pt idx="95">
                  <c:v>40626.58423611099</c:v>
                </c:pt>
                <c:pt idx="96">
                  <c:v>40626.584259259136</c:v>
                </c:pt>
                <c:pt idx="97">
                  <c:v>40626.584282407282</c:v>
                </c:pt>
                <c:pt idx="98">
                  <c:v>40626.584305555429</c:v>
                </c:pt>
                <c:pt idx="99">
                  <c:v>40626.584328703575</c:v>
                </c:pt>
                <c:pt idx="100">
                  <c:v>40626.584351851721</c:v>
                </c:pt>
                <c:pt idx="101">
                  <c:v>40626.584374999868</c:v>
                </c:pt>
                <c:pt idx="102">
                  <c:v>40626.584398148014</c:v>
                </c:pt>
                <c:pt idx="103">
                  <c:v>40626.58442129616</c:v>
                </c:pt>
                <c:pt idx="104">
                  <c:v>40626.584444444306</c:v>
                </c:pt>
                <c:pt idx="105">
                  <c:v>40626.584467592453</c:v>
                </c:pt>
                <c:pt idx="106">
                  <c:v>40626.584490740599</c:v>
                </c:pt>
                <c:pt idx="107">
                  <c:v>40626.584513888745</c:v>
                </c:pt>
                <c:pt idx="108">
                  <c:v>40626.584537036892</c:v>
                </c:pt>
                <c:pt idx="109">
                  <c:v>40626.584560185038</c:v>
                </c:pt>
                <c:pt idx="110">
                  <c:v>40626.584583333184</c:v>
                </c:pt>
                <c:pt idx="111">
                  <c:v>40626.58460648133</c:v>
                </c:pt>
                <c:pt idx="112">
                  <c:v>40626.584629629477</c:v>
                </c:pt>
                <c:pt idx="113">
                  <c:v>40626.584652777623</c:v>
                </c:pt>
                <c:pt idx="114">
                  <c:v>40626.584675925769</c:v>
                </c:pt>
                <c:pt idx="115">
                  <c:v>40626.584699073916</c:v>
                </c:pt>
                <c:pt idx="116">
                  <c:v>40626.584722222062</c:v>
                </c:pt>
                <c:pt idx="117">
                  <c:v>40626.584745370208</c:v>
                </c:pt>
                <c:pt idx="118">
                  <c:v>40626.584768518354</c:v>
                </c:pt>
                <c:pt idx="119">
                  <c:v>40626.584791666501</c:v>
                </c:pt>
                <c:pt idx="120">
                  <c:v>40626.584814814647</c:v>
                </c:pt>
                <c:pt idx="121">
                  <c:v>40626.584837962793</c:v>
                </c:pt>
                <c:pt idx="122">
                  <c:v>40626.58486111094</c:v>
                </c:pt>
                <c:pt idx="123">
                  <c:v>40626.584884259086</c:v>
                </c:pt>
                <c:pt idx="124">
                  <c:v>40626.584907407232</c:v>
                </c:pt>
                <c:pt idx="125">
                  <c:v>40626.584930555378</c:v>
                </c:pt>
                <c:pt idx="126">
                  <c:v>40626.584953703525</c:v>
                </c:pt>
                <c:pt idx="127">
                  <c:v>40626.584976851671</c:v>
                </c:pt>
                <c:pt idx="128">
                  <c:v>40626.584999999817</c:v>
                </c:pt>
                <c:pt idx="129">
                  <c:v>40626.585023147964</c:v>
                </c:pt>
                <c:pt idx="130">
                  <c:v>40626.58504629611</c:v>
                </c:pt>
                <c:pt idx="131">
                  <c:v>40626.585069444256</c:v>
                </c:pt>
                <c:pt idx="132">
                  <c:v>40626.585092592402</c:v>
                </c:pt>
                <c:pt idx="133">
                  <c:v>40626.585115740549</c:v>
                </c:pt>
                <c:pt idx="134">
                  <c:v>40626.585138888695</c:v>
                </c:pt>
                <c:pt idx="135">
                  <c:v>40626.585162036841</c:v>
                </c:pt>
                <c:pt idx="136">
                  <c:v>40626.585185184987</c:v>
                </c:pt>
                <c:pt idx="137">
                  <c:v>40626.585208333134</c:v>
                </c:pt>
                <c:pt idx="138">
                  <c:v>40626.58523148128</c:v>
                </c:pt>
                <c:pt idx="139">
                  <c:v>40626.585254629426</c:v>
                </c:pt>
                <c:pt idx="140">
                  <c:v>40626.585277777573</c:v>
                </c:pt>
                <c:pt idx="141">
                  <c:v>40626.585300925719</c:v>
                </c:pt>
                <c:pt idx="142">
                  <c:v>40626.585324073865</c:v>
                </c:pt>
                <c:pt idx="143">
                  <c:v>40626.585347222011</c:v>
                </c:pt>
                <c:pt idx="144">
                  <c:v>40626.585370370158</c:v>
                </c:pt>
                <c:pt idx="145">
                  <c:v>40626.585393518304</c:v>
                </c:pt>
                <c:pt idx="146">
                  <c:v>40626.58541666645</c:v>
                </c:pt>
                <c:pt idx="147">
                  <c:v>40626.585439814597</c:v>
                </c:pt>
                <c:pt idx="148">
                  <c:v>40626.585462962743</c:v>
                </c:pt>
                <c:pt idx="149">
                  <c:v>40626.585486110889</c:v>
                </c:pt>
                <c:pt idx="150">
                  <c:v>40626.585509259035</c:v>
                </c:pt>
                <c:pt idx="151">
                  <c:v>40626.585532407182</c:v>
                </c:pt>
                <c:pt idx="152">
                  <c:v>40626.585555555328</c:v>
                </c:pt>
                <c:pt idx="153">
                  <c:v>40626.585578703474</c:v>
                </c:pt>
                <c:pt idx="154">
                  <c:v>40626.585601851621</c:v>
                </c:pt>
                <c:pt idx="155">
                  <c:v>40626.585624999767</c:v>
                </c:pt>
                <c:pt idx="156">
                  <c:v>40626.585648147913</c:v>
                </c:pt>
                <c:pt idx="157">
                  <c:v>40626.585671296059</c:v>
                </c:pt>
                <c:pt idx="158">
                  <c:v>40626.585694444206</c:v>
                </c:pt>
                <c:pt idx="159">
                  <c:v>40626.585717592352</c:v>
                </c:pt>
                <c:pt idx="160">
                  <c:v>40626.585740740498</c:v>
                </c:pt>
                <c:pt idx="161">
                  <c:v>40626.585763888645</c:v>
                </c:pt>
                <c:pt idx="162">
                  <c:v>40626.585787036791</c:v>
                </c:pt>
                <c:pt idx="163">
                  <c:v>40626.585810184937</c:v>
                </c:pt>
                <c:pt idx="164">
                  <c:v>40626.585833333083</c:v>
                </c:pt>
                <c:pt idx="165">
                  <c:v>40626.58585648123</c:v>
                </c:pt>
                <c:pt idx="166">
                  <c:v>40626.585879629376</c:v>
                </c:pt>
                <c:pt idx="167">
                  <c:v>40626.585902777522</c:v>
                </c:pt>
                <c:pt idx="168">
                  <c:v>40626.585925925669</c:v>
                </c:pt>
                <c:pt idx="169">
                  <c:v>40626.585949073815</c:v>
                </c:pt>
                <c:pt idx="170">
                  <c:v>40626.585972221961</c:v>
                </c:pt>
                <c:pt idx="171">
                  <c:v>40626.585995370107</c:v>
                </c:pt>
                <c:pt idx="172">
                  <c:v>40626.586018518254</c:v>
                </c:pt>
                <c:pt idx="173">
                  <c:v>40626.5860416664</c:v>
                </c:pt>
                <c:pt idx="174">
                  <c:v>40626.586064814546</c:v>
                </c:pt>
                <c:pt idx="175">
                  <c:v>40626.586087962693</c:v>
                </c:pt>
                <c:pt idx="176">
                  <c:v>40626.586111110839</c:v>
                </c:pt>
                <c:pt idx="177">
                  <c:v>40626.586134258985</c:v>
                </c:pt>
                <c:pt idx="178">
                  <c:v>40626.586157407131</c:v>
                </c:pt>
                <c:pt idx="179">
                  <c:v>40626.586180555278</c:v>
                </c:pt>
                <c:pt idx="180">
                  <c:v>40626.586203703424</c:v>
                </c:pt>
                <c:pt idx="181">
                  <c:v>40626.58622685157</c:v>
                </c:pt>
                <c:pt idx="182">
                  <c:v>40626.586249999717</c:v>
                </c:pt>
                <c:pt idx="183">
                  <c:v>40626.586273147863</c:v>
                </c:pt>
                <c:pt idx="184">
                  <c:v>40626.586296296009</c:v>
                </c:pt>
                <c:pt idx="185">
                  <c:v>40626.586319444155</c:v>
                </c:pt>
                <c:pt idx="186">
                  <c:v>40626.586342592302</c:v>
                </c:pt>
                <c:pt idx="187">
                  <c:v>40626.586365740448</c:v>
                </c:pt>
                <c:pt idx="188">
                  <c:v>40626.586388888594</c:v>
                </c:pt>
                <c:pt idx="189">
                  <c:v>40626.586412036741</c:v>
                </c:pt>
                <c:pt idx="190">
                  <c:v>40626.586435184887</c:v>
                </c:pt>
                <c:pt idx="191">
                  <c:v>40626.586458333033</c:v>
                </c:pt>
                <c:pt idx="192">
                  <c:v>40626.586481481179</c:v>
                </c:pt>
                <c:pt idx="193">
                  <c:v>40626.586504629326</c:v>
                </c:pt>
                <c:pt idx="194">
                  <c:v>40626.586527777472</c:v>
                </c:pt>
                <c:pt idx="195">
                  <c:v>40626.586550925618</c:v>
                </c:pt>
                <c:pt idx="196">
                  <c:v>40626.586574073764</c:v>
                </c:pt>
                <c:pt idx="197">
                  <c:v>40626.586597221911</c:v>
                </c:pt>
                <c:pt idx="198">
                  <c:v>40626.586620370057</c:v>
                </c:pt>
                <c:pt idx="199">
                  <c:v>40626.586643518203</c:v>
                </c:pt>
                <c:pt idx="200">
                  <c:v>40626.58666666635</c:v>
                </c:pt>
                <c:pt idx="201">
                  <c:v>40626.586689814496</c:v>
                </c:pt>
                <c:pt idx="202">
                  <c:v>40626.586712962642</c:v>
                </c:pt>
                <c:pt idx="203">
                  <c:v>40626.586736110788</c:v>
                </c:pt>
                <c:pt idx="204">
                  <c:v>40626.586759258935</c:v>
                </c:pt>
                <c:pt idx="205">
                  <c:v>40626.586782407081</c:v>
                </c:pt>
                <c:pt idx="206">
                  <c:v>40626.586805555227</c:v>
                </c:pt>
                <c:pt idx="207">
                  <c:v>40626.586828703374</c:v>
                </c:pt>
                <c:pt idx="208">
                  <c:v>40626.58685185152</c:v>
                </c:pt>
                <c:pt idx="209">
                  <c:v>40626.586874999666</c:v>
                </c:pt>
                <c:pt idx="210">
                  <c:v>40626.586898147812</c:v>
                </c:pt>
                <c:pt idx="211">
                  <c:v>40626.586921295959</c:v>
                </c:pt>
                <c:pt idx="212">
                  <c:v>40626.586944444105</c:v>
                </c:pt>
                <c:pt idx="213">
                  <c:v>40626.586967592251</c:v>
                </c:pt>
                <c:pt idx="214">
                  <c:v>40626.586990740398</c:v>
                </c:pt>
                <c:pt idx="215">
                  <c:v>40626.587013888544</c:v>
                </c:pt>
                <c:pt idx="216">
                  <c:v>40626.58703703669</c:v>
                </c:pt>
                <c:pt idx="217">
                  <c:v>40626.587060184836</c:v>
                </c:pt>
                <c:pt idx="218">
                  <c:v>40626.587083332983</c:v>
                </c:pt>
                <c:pt idx="219">
                  <c:v>40626.587106481129</c:v>
                </c:pt>
                <c:pt idx="220">
                  <c:v>40626.587129629275</c:v>
                </c:pt>
                <c:pt idx="221">
                  <c:v>40626.587152777422</c:v>
                </c:pt>
                <c:pt idx="222">
                  <c:v>40626.587175925568</c:v>
                </c:pt>
                <c:pt idx="223">
                  <c:v>40626.587199073714</c:v>
                </c:pt>
                <c:pt idx="224">
                  <c:v>40626.58722222186</c:v>
                </c:pt>
                <c:pt idx="225">
                  <c:v>40626.587245370007</c:v>
                </c:pt>
                <c:pt idx="226">
                  <c:v>40626.587268518153</c:v>
                </c:pt>
                <c:pt idx="227">
                  <c:v>40626.587291666299</c:v>
                </c:pt>
                <c:pt idx="228">
                  <c:v>40626.587314814446</c:v>
                </c:pt>
                <c:pt idx="229">
                  <c:v>40626.587337962592</c:v>
                </c:pt>
                <c:pt idx="230">
                  <c:v>40626.587361110738</c:v>
                </c:pt>
                <c:pt idx="231">
                  <c:v>40626.587384258884</c:v>
                </c:pt>
                <c:pt idx="232">
                  <c:v>40626.587407407031</c:v>
                </c:pt>
                <c:pt idx="233">
                  <c:v>40626.587430555177</c:v>
                </c:pt>
                <c:pt idx="234">
                  <c:v>40626.587453703323</c:v>
                </c:pt>
                <c:pt idx="235">
                  <c:v>40626.58747685147</c:v>
                </c:pt>
                <c:pt idx="236">
                  <c:v>40626.587499999616</c:v>
                </c:pt>
                <c:pt idx="237">
                  <c:v>40626.587523147762</c:v>
                </c:pt>
                <c:pt idx="238">
                  <c:v>40626.587546295908</c:v>
                </c:pt>
                <c:pt idx="239">
                  <c:v>40626.587569444055</c:v>
                </c:pt>
                <c:pt idx="240">
                  <c:v>40626.587592592201</c:v>
                </c:pt>
                <c:pt idx="241">
                  <c:v>40626.587615740347</c:v>
                </c:pt>
                <c:pt idx="242">
                  <c:v>40626.587638888494</c:v>
                </c:pt>
                <c:pt idx="243">
                  <c:v>40626.58766203664</c:v>
                </c:pt>
                <c:pt idx="244">
                  <c:v>40626.587685184786</c:v>
                </c:pt>
                <c:pt idx="245">
                  <c:v>40626.587708332932</c:v>
                </c:pt>
                <c:pt idx="246">
                  <c:v>40626.587731481079</c:v>
                </c:pt>
                <c:pt idx="247">
                  <c:v>40626.587754629225</c:v>
                </c:pt>
                <c:pt idx="248">
                  <c:v>40626.587777777371</c:v>
                </c:pt>
                <c:pt idx="249">
                  <c:v>40626.587800925518</c:v>
                </c:pt>
                <c:pt idx="250">
                  <c:v>40626.587824073664</c:v>
                </c:pt>
                <c:pt idx="251">
                  <c:v>40626.58784722181</c:v>
                </c:pt>
                <c:pt idx="252">
                  <c:v>40626.587870369956</c:v>
                </c:pt>
                <c:pt idx="253">
                  <c:v>40626.587893518103</c:v>
                </c:pt>
                <c:pt idx="254">
                  <c:v>40626.587916666249</c:v>
                </c:pt>
                <c:pt idx="255">
                  <c:v>40626.587939814395</c:v>
                </c:pt>
                <c:pt idx="256">
                  <c:v>40626.587962962541</c:v>
                </c:pt>
                <c:pt idx="257">
                  <c:v>40626.587986110688</c:v>
                </c:pt>
                <c:pt idx="258">
                  <c:v>40626.588009258834</c:v>
                </c:pt>
                <c:pt idx="259">
                  <c:v>40626.58803240698</c:v>
                </c:pt>
                <c:pt idx="260">
                  <c:v>40626.588055555127</c:v>
                </c:pt>
                <c:pt idx="261">
                  <c:v>40626.588078703273</c:v>
                </c:pt>
                <c:pt idx="262">
                  <c:v>40626.588101851419</c:v>
                </c:pt>
                <c:pt idx="263">
                  <c:v>40626.588124999565</c:v>
                </c:pt>
                <c:pt idx="264">
                  <c:v>40626.588148147712</c:v>
                </c:pt>
                <c:pt idx="265">
                  <c:v>40626.588171295858</c:v>
                </c:pt>
                <c:pt idx="266">
                  <c:v>40626.588194444004</c:v>
                </c:pt>
                <c:pt idx="267">
                  <c:v>40626.588217592151</c:v>
                </c:pt>
                <c:pt idx="268">
                  <c:v>40626.588240740297</c:v>
                </c:pt>
                <c:pt idx="269">
                  <c:v>40626.588263888443</c:v>
                </c:pt>
                <c:pt idx="270">
                  <c:v>40626.588287036589</c:v>
                </c:pt>
                <c:pt idx="271">
                  <c:v>40626.588310184736</c:v>
                </c:pt>
                <c:pt idx="272">
                  <c:v>40626.588333332882</c:v>
                </c:pt>
                <c:pt idx="273">
                  <c:v>40626.588356481028</c:v>
                </c:pt>
                <c:pt idx="274">
                  <c:v>40626.588379629175</c:v>
                </c:pt>
                <c:pt idx="275">
                  <c:v>40626.588402777321</c:v>
                </c:pt>
                <c:pt idx="276">
                  <c:v>40626.588425925467</c:v>
                </c:pt>
                <c:pt idx="277">
                  <c:v>40626.588449073613</c:v>
                </c:pt>
                <c:pt idx="278">
                  <c:v>40626.58847222176</c:v>
                </c:pt>
                <c:pt idx="279">
                  <c:v>40626.588495369906</c:v>
                </c:pt>
                <c:pt idx="280">
                  <c:v>40626.588518518052</c:v>
                </c:pt>
                <c:pt idx="281">
                  <c:v>40626.588541666199</c:v>
                </c:pt>
                <c:pt idx="282">
                  <c:v>40626.588564814345</c:v>
                </c:pt>
                <c:pt idx="283">
                  <c:v>40626.588587962491</c:v>
                </c:pt>
                <c:pt idx="284">
                  <c:v>40626.588611110637</c:v>
                </c:pt>
                <c:pt idx="285">
                  <c:v>40626.588634258784</c:v>
                </c:pt>
                <c:pt idx="286">
                  <c:v>40626.58865740693</c:v>
                </c:pt>
                <c:pt idx="287">
                  <c:v>40626.588680555076</c:v>
                </c:pt>
                <c:pt idx="288">
                  <c:v>40626.588703703223</c:v>
                </c:pt>
                <c:pt idx="289">
                  <c:v>40626.588726851369</c:v>
                </c:pt>
                <c:pt idx="290">
                  <c:v>40626.588749999515</c:v>
                </c:pt>
                <c:pt idx="291">
                  <c:v>40626.588773147661</c:v>
                </c:pt>
                <c:pt idx="292">
                  <c:v>40626.588796295808</c:v>
                </c:pt>
                <c:pt idx="293">
                  <c:v>40626.588819443954</c:v>
                </c:pt>
                <c:pt idx="294">
                  <c:v>40626.5888425921</c:v>
                </c:pt>
                <c:pt idx="295">
                  <c:v>40626.588865740247</c:v>
                </c:pt>
                <c:pt idx="296">
                  <c:v>40626.588888888393</c:v>
                </c:pt>
                <c:pt idx="297">
                  <c:v>40626.588912036539</c:v>
                </c:pt>
                <c:pt idx="298">
                  <c:v>40626.588935184685</c:v>
                </c:pt>
                <c:pt idx="299">
                  <c:v>40626.588958332832</c:v>
                </c:pt>
                <c:pt idx="300">
                  <c:v>40626.588981480978</c:v>
                </c:pt>
                <c:pt idx="301">
                  <c:v>40626.589004629124</c:v>
                </c:pt>
                <c:pt idx="302">
                  <c:v>40626.589027777271</c:v>
                </c:pt>
                <c:pt idx="303">
                  <c:v>40626.589050925417</c:v>
                </c:pt>
                <c:pt idx="304">
                  <c:v>40626.589074073563</c:v>
                </c:pt>
                <c:pt idx="305">
                  <c:v>40626.589097221709</c:v>
                </c:pt>
                <c:pt idx="306">
                  <c:v>40626.589120369856</c:v>
                </c:pt>
                <c:pt idx="307">
                  <c:v>40626.589143518002</c:v>
                </c:pt>
                <c:pt idx="308">
                  <c:v>40626.589166666148</c:v>
                </c:pt>
                <c:pt idx="309">
                  <c:v>40626.589189814295</c:v>
                </c:pt>
                <c:pt idx="310">
                  <c:v>40626.589212962441</c:v>
                </c:pt>
                <c:pt idx="311">
                  <c:v>40626.589236110587</c:v>
                </c:pt>
                <c:pt idx="312">
                  <c:v>40626.589259258733</c:v>
                </c:pt>
                <c:pt idx="313">
                  <c:v>40626.58928240688</c:v>
                </c:pt>
                <c:pt idx="314">
                  <c:v>40626.589305555026</c:v>
                </c:pt>
                <c:pt idx="315">
                  <c:v>40626.589328703172</c:v>
                </c:pt>
                <c:pt idx="316">
                  <c:v>40626.589351851318</c:v>
                </c:pt>
                <c:pt idx="317">
                  <c:v>40626.589374999465</c:v>
                </c:pt>
                <c:pt idx="318">
                  <c:v>40626.589398147611</c:v>
                </c:pt>
                <c:pt idx="319">
                  <c:v>40626.589421295757</c:v>
                </c:pt>
                <c:pt idx="320">
                  <c:v>40626.589444443904</c:v>
                </c:pt>
                <c:pt idx="321">
                  <c:v>40626.58946759205</c:v>
                </c:pt>
                <c:pt idx="322">
                  <c:v>40626.589490740196</c:v>
                </c:pt>
                <c:pt idx="323">
                  <c:v>40626.589513888342</c:v>
                </c:pt>
                <c:pt idx="324">
                  <c:v>40626.589537036489</c:v>
                </c:pt>
                <c:pt idx="325">
                  <c:v>40626.589560184635</c:v>
                </c:pt>
                <c:pt idx="326">
                  <c:v>40626.589583332781</c:v>
                </c:pt>
                <c:pt idx="327">
                  <c:v>40626.589606480928</c:v>
                </c:pt>
                <c:pt idx="328">
                  <c:v>40626.589629629074</c:v>
                </c:pt>
                <c:pt idx="329">
                  <c:v>40626.58965277722</c:v>
                </c:pt>
                <c:pt idx="330">
                  <c:v>40626.589675925366</c:v>
                </c:pt>
                <c:pt idx="331">
                  <c:v>40626.589699073513</c:v>
                </c:pt>
                <c:pt idx="332">
                  <c:v>40626.589722221659</c:v>
                </c:pt>
                <c:pt idx="333">
                  <c:v>40626.589745369805</c:v>
                </c:pt>
                <c:pt idx="334">
                  <c:v>40626.589768517952</c:v>
                </c:pt>
                <c:pt idx="335">
                  <c:v>40626.589791666098</c:v>
                </c:pt>
                <c:pt idx="336">
                  <c:v>40626.589814814244</c:v>
                </c:pt>
                <c:pt idx="337">
                  <c:v>40626.58983796239</c:v>
                </c:pt>
                <c:pt idx="338">
                  <c:v>40626.589861110537</c:v>
                </c:pt>
                <c:pt idx="339">
                  <c:v>40626.589884258683</c:v>
                </c:pt>
                <c:pt idx="340">
                  <c:v>40626.589907406829</c:v>
                </c:pt>
                <c:pt idx="341">
                  <c:v>40626.589930554976</c:v>
                </c:pt>
                <c:pt idx="342">
                  <c:v>40626.589953703122</c:v>
                </c:pt>
                <c:pt idx="343">
                  <c:v>40626.589976851268</c:v>
                </c:pt>
                <c:pt idx="344">
                  <c:v>40626.589999999414</c:v>
                </c:pt>
                <c:pt idx="345">
                  <c:v>40626.590023147561</c:v>
                </c:pt>
                <c:pt idx="346">
                  <c:v>40626.590046295707</c:v>
                </c:pt>
                <c:pt idx="347">
                  <c:v>40626.590069443853</c:v>
                </c:pt>
                <c:pt idx="348">
                  <c:v>40626.590092592</c:v>
                </c:pt>
                <c:pt idx="349">
                  <c:v>40626.590115740146</c:v>
                </c:pt>
                <c:pt idx="350">
                  <c:v>40626.590138888292</c:v>
                </c:pt>
                <c:pt idx="351">
                  <c:v>40626.590162036438</c:v>
                </c:pt>
                <c:pt idx="352">
                  <c:v>40626.590185184585</c:v>
                </c:pt>
                <c:pt idx="353">
                  <c:v>40626.590208332731</c:v>
                </c:pt>
                <c:pt idx="354">
                  <c:v>40626.590231480877</c:v>
                </c:pt>
                <c:pt idx="355">
                  <c:v>40626.590254629024</c:v>
                </c:pt>
                <c:pt idx="356">
                  <c:v>40626.59027777717</c:v>
                </c:pt>
                <c:pt idx="357">
                  <c:v>40626.590300925316</c:v>
                </c:pt>
                <c:pt idx="358">
                  <c:v>40626.590324073462</c:v>
                </c:pt>
                <c:pt idx="359">
                  <c:v>40626.590347221609</c:v>
                </c:pt>
                <c:pt idx="360">
                  <c:v>40626.590370369755</c:v>
                </c:pt>
                <c:pt idx="361">
                  <c:v>40626.590393517901</c:v>
                </c:pt>
                <c:pt idx="362">
                  <c:v>40626.590416666048</c:v>
                </c:pt>
                <c:pt idx="363">
                  <c:v>40626.590439814194</c:v>
                </c:pt>
                <c:pt idx="364">
                  <c:v>40626.59046296234</c:v>
                </c:pt>
                <c:pt idx="365">
                  <c:v>40626.590486110486</c:v>
                </c:pt>
                <c:pt idx="366">
                  <c:v>40626.590509258633</c:v>
                </c:pt>
                <c:pt idx="367">
                  <c:v>40626.590532406779</c:v>
                </c:pt>
                <c:pt idx="368">
                  <c:v>40626.590555554925</c:v>
                </c:pt>
                <c:pt idx="369">
                  <c:v>40626.590578703072</c:v>
                </c:pt>
                <c:pt idx="370">
                  <c:v>40626.590601851218</c:v>
                </c:pt>
                <c:pt idx="371">
                  <c:v>40626.590624999364</c:v>
                </c:pt>
                <c:pt idx="372">
                  <c:v>40626.59064814751</c:v>
                </c:pt>
                <c:pt idx="373">
                  <c:v>40626.590671295657</c:v>
                </c:pt>
                <c:pt idx="374">
                  <c:v>40626.590694443803</c:v>
                </c:pt>
                <c:pt idx="375">
                  <c:v>40626.590717591949</c:v>
                </c:pt>
                <c:pt idx="376">
                  <c:v>40626.590740740095</c:v>
                </c:pt>
                <c:pt idx="377">
                  <c:v>40626.590763888242</c:v>
                </c:pt>
                <c:pt idx="378">
                  <c:v>40626.590787036388</c:v>
                </c:pt>
                <c:pt idx="379">
                  <c:v>40626.590810184534</c:v>
                </c:pt>
                <c:pt idx="380">
                  <c:v>40626.590833332681</c:v>
                </c:pt>
                <c:pt idx="381">
                  <c:v>40626.590856480827</c:v>
                </c:pt>
                <c:pt idx="382">
                  <c:v>40626.590879628973</c:v>
                </c:pt>
                <c:pt idx="383">
                  <c:v>40626.590902777119</c:v>
                </c:pt>
                <c:pt idx="384">
                  <c:v>40626.590925925266</c:v>
                </c:pt>
                <c:pt idx="385">
                  <c:v>40626.590949073412</c:v>
                </c:pt>
                <c:pt idx="386">
                  <c:v>40626.590972221558</c:v>
                </c:pt>
                <c:pt idx="387">
                  <c:v>40626.590995369705</c:v>
                </c:pt>
                <c:pt idx="388">
                  <c:v>40626.591018517851</c:v>
                </c:pt>
                <c:pt idx="389">
                  <c:v>40626.591041665997</c:v>
                </c:pt>
                <c:pt idx="390">
                  <c:v>40626.591064814143</c:v>
                </c:pt>
                <c:pt idx="391">
                  <c:v>40626.59108796229</c:v>
                </c:pt>
                <c:pt idx="392">
                  <c:v>40626.591111110436</c:v>
                </c:pt>
                <c:pt idx="393">
                  <c:v>40626.591134258582</c:v>
                </c:pt>
                <c:pt idx="394">
                  <c:v>40626.591157406729</c:v>
                </c:pt>
                <c:pt idx="395">
                  <c:v>40626.591180554875</c:v>
                </c:pt>
                <c:pt idx="396">
                  <c:v>40626.591203703021</c:v>
                </c:pt>
                <c:pt idx="397">
                  <c:v>40626.591226851167</c:v>
                </c:pt>
                <c:pt idx="398">
                  <c:v>40626.591249999314</c:v>
                </c:pt>
                <c:pt idx="399">
                  <c:v>40626.59127314746</c:v>
                </c:pt>
                <c:pt idx="400">
                  <c:v>40626.591296295606</c:v>
                </c:pt>
                <c:pt idx="401">
                  <c:v>40626.591319443753</c:v>
                </c:pt>
                <c:pt idx="402">
                  <c:v>40626.591342591899</c:v>
                </c:pt>
                <c:pt idx="403">
                  <c:v>40626.591365740045</c:v>
                </c:pt>
                <c:pt idx="404">
                  <c:v>40626.591388888191</c:v>
                </c:pt>
                <c:pt idx="405">
                  <c:v>40626.591412036338</c:v>
                </c:pt>
                <c:pt idx="406">
                  <c:v>40626.591435184484</c:v>
                </c:pt>
                <c:pt idx="407">
                  <c:v>40626.59145833263</c:v>
                </c:pt>
                <c:pt idx="408">
                  <c:v>40626.591481480777</c:v>
                </c:pt>
                <c:pt idx="409">
                  <c:v>40626.591504628923</c:v>
                </c:pt>
                <c:pt idx="410">
                  <c:v>40626.591527777069</c:v>
                </c:pt>
                <c:pt idx="411">
                  <c:v>40626.591550925215</c:v>
                </c:pt>
                <c:pt idx="412">
                  <c:v>40626.591574073362</c:v>
                </c:pt>
                <c:pt idx="413">
                  <c:v>40626.591597221508</c:v>
                </c:pt>
                <c:pt idx="414">
                  <c:v>40626.591620369654</c:v>
                </c:pt>
                <c:pt idx="415">
                  <c:v>40626.591643517801</c:v>
                </c:pt>
                <c:pt idx="416">
                  <c:v>40626.591666665947</c:v>
                </c:pt>
                <c:pt idx="417">
                  <c:v>40626.591689814093</c:v>
                </c:pt>
                <c:pt idx="418">
                  <c:v>40626.591712962239</c:v>
                </c:pt>
                <c:pt idx="419">
                  <c:v>40626.591736110386</c:v>
                </c:pt>
                <c:pt idx="420">
                  <c:v>40626.591759258532</c:v>
                </c:pt>
                <c:pt idx="421">
                  <c:v>40626.591782406678</c:v>
                </c:pt>
                <c:pt idx="422">
                  <c:v>40626.591805554825</c:v>
                </c:pt>
                <c:pt idx="423">
                  <c:v>40626.591828702971</c:v>
                </c:pt>
                <c:pt idx="424">
                  <c:v>40626.591851851117</c:v>
                </c:pt>
                <c:pt idx="425">
                  <c:v>40626.591874999263</c:v>
                </c:pt>
                <c:pt idx="426">
                  <c:v>40626.59189814741</c:v>
                </c:pt>
                <c:pt idx="427">
                  <c:v>40626.591921295556</c:v>
                </c:pt>
                <c:pt idx="428">
                  <c:v>40626.591944443702</c:v>
                </c:pt>
                <c:pt idx="429">
                  <c:v>40626.591967591849</c:v>
                </c:pt>
                <c:pt idx="430">
                  <c:v>40626.591990739995</c:v>
                </c:pt>
                <c:pt idx="431">
                  <c:v>40626.592013888141</c:v>
                </c:pt>
                <c:pt idx="432">
                  <c:v>40626.592037036287</c:v>
                </c:pt>
                <c:pt idx="433">
                  <c:v>40626.592060184434</c:v>
                </c:pt>
                <c:pt idx="434">
                  <c:v>40626.59208333258</c:v>
                </c:pt>
                <c:pt idx="435">
                  <c:v>40626.592106480726</c:v>
                </c:pt>
                <c:pt idx="436">
                  <c:v>40626.592129628872</c:v>
                </c:pt>
                <c:pt idx="437">
                  <c:v>40626.592152777019</c:v>
                </c:pt>
                <c:pt idx="438">
                  <c:v>40626.592175925165</c:v>
                </c:pt>
                <c:pt idx="439">
                  <c:v>40626.592199073311</c:v>
                </c:pt>
                <c:pt idx="440">
                  <c:v>40626.592222221458</c:v>
                </c:pt>
                <c:pt idx="441">
                  <c:v>40626.592245369604</c:v>
                </c:pt>
                <c:pt idx="442">
                  <c:v>40626.59226851775</c:v>
                </c:pt>
                <c:pt idx="443">
                  <c:v>40626.592291665896</c:v>
                </c:pt>
                <c:pt idx="444">
                  <c:v>40626.592314814043</c:v>
                </c:pt>
                <c:pt idx="445">
                  <c:v>40626.592337962189</c:v>
                </c:pt>
                <c:pt idx="446">
                  <c:v>40626.592361110335</c:v>
                </c:pt>
                <c:pt idx="447">
                  <c:v>40626.592384258482</c:v>
                </c:pt>
                <c:pt idx="448">
                  <c:v>40626.592407406628</c:v>
                </c:pt>
                <c:pt idx="449">
                  <c:v>40626.592430554774</c:v>
                </c:pt>
                <c:pt idx="450">
                  <c:v>40626.59245370292</c:v>
                </c:pt>
                <c:pt idx="451">
                  <c:v>40626.592476851067</c:v>
                </c:pt>
                <c:pt idx="452">
                  <c:v>40626.592499999213</c:v>
                </c:pt>
                <c:pt idx="453">
                  <c:v>40626.592523147359</c:v>
                </c:pt>
                <c:pt idx="454">
                  <c:v>40626.592546295506</c:v>
                </c:pt>
                <c:pt idx="455">
                  <c:v>40626.592569443652</c:v>
                </c:pt>
                <c:pt idx="456">
                  <c:v>40626.592592591798</c:v>
                </c:pt>
                <c:pt idx="457">
                  <c:v>40626.592615739944</c:v>
                </c:pt>
                <c:pt idx="458">
                  <c:v>40626.592638888091</c:v>
                </c:pt>
                <c:pt idx="459">
                  <c:v>40626.592662036237</c:v>
                </c:pt>
                <c:pt idx="460">
                  <c:v>40626.592685184383</c:v>
                </c:pt>
                <c:pt idx="461">
                  <c:v>40626.59270833253</c:v>
                </c:pt>
                <c:pt idx="462">
                  <c:v>40626.592731480676</c:v>
                </c:pt>
                <c:pt idx="463">
                  <c:v>40626.592754628822</c:v>
                </c:pt>
                <c:pt idx="464">
                  <c:v>40626.592777776968</c:v>
                </c:pt>
                <c:pt idx="465">
                  <c:v>40626.592800925115</c:v>
                </c:pt>
                <c:pt idx="466">
                  <c:v>40626.592824073261</c:v>
                </c:pt>
                <c:pt idx="467">
                  <c:v>40626.592847221407</c:v>
                </c:pt>
                <c:pt idx="468">
                  <c:v>40626.592870369554</c:v>
                </c:pt>
                <c:pt idx="469">
                  <c:v>40626.5928935177</c:v>
                </c:pt>
                <c:pt idx="470">
                  <c:v>40626.592916665846</c:v>
                </c:pt>
                <c:pt idx="471">
                  <c:v>40626.592939813992</c:v>
                </c:pt>
                <c:pt idx="472">
                  <c:v>40626.592962962139</c:v>
                </c:pt>
                <c:pt idx="473">
                  <c:v>40626.592986110285</c:v>
                </c:pt>
                <c:pt idx="474">
                  <c:v>40626.593009258431</c:v>
                </c:pt>
                <c:pt idx="475">
                  <c:v>40626.593032406578</c:v>
                </c:pt>
                <c:pt idx="476">
                  <c:v>40626.593055554724</c:v>
                </c:pt>
                <c:pt idx="477">
                  <c:v>40626.59307870287</c:v>
                </c:pt>
                <c:pt idx="478">
                  <c:v>40626.593101851016</c:v>
                </c:pt>
                <c:pt idx="479">
                  <c:v>40626.593124999163</c:v>
                </c:pt>
                <c:pt idx="480">
                  <c:v>40626.593148147309</c:v>
                </c:pt>
              </c:numCache>
            </c:numRef>
          </c:cat>
          <c:val>
            <c:numRef>
              <c:f>Evaluation!$D$49:$D$529</c:f>
              <c:numCache>
                <c:formatCode>0.000</c:formatCode>
                <c:ptCount val="481"/>
                <c:pt idx="0">
                  <c:v>535.42266845703125</c:v>
                </c:pt>
                <c:pt idx="1">
                  <c:v>534.8941650390625</c:v>
                </c:pt>
                <c:pt idx="2">
                  <c:v>534.8941650390625</c:v>
                </c:pt>
                <c:pt idx="3">
                  <c:v>536.08453369140625</c:v>
                </c:pt>
                <c:pt idx="4">
                  <c:v>536.08453369140625</c:v>
                </c:pt>
                <c:pt idx="5">
                  <c:v>534.325927734375</c:v>
                </c:pt>
                <c:pt idx="6">
                  <c:v>534.325927734375</c:v>
                </c:pt>
                <c:pt idx="7">
                  <c:v>534.3387451171875</c:v>
                </c:pt>
                <c:pt idx="8">
                  <c:v>534.3387451171875</c:v>
                </c:pt>
                <c:pt idx="9">
                  <c:v>534.52142333984375</c:v>
                </c:pt>
                <c:pt idx="10">
                  <c:v>534.52142333984375</c:v>
                </c:pt>
                <c:pt idx="11">
                  <c:v>533.728515625</c:v>
                </c:pt>
                <c:pt idx="12">
                  <c:v>533.728515625</c:v>
                </c:pt>
                <c:pt idx="13">
                  <c:v>533.58160400390625</c:v>
                </c:pt>
                <c:pt idx="14">
                  <c:v>533.58160400390625</c:v>
                </c:pt>
                <c:pt idx="15">
                  <c:v>532.53900146484375</c:v>
                </c:pt>
                <c:pt idx="16">
                  <c:v>532.53900146484375</c:v>
                </c:pt>
                <c:pt idx="17">
                  <c:v>532.5050048828125</c:v>
                </c:pt>
                <c:pt idx="18">
                  <c:v>532.5050048828125</c:v>
                </c:pt>
                <c:pt idx="19">
                  <c:v>531.85748291015625</c:v>
                </c:pt>
                <c:pt idx="20">
                  <c:v>531.85748291015625</c:v>
                </c:pt>
                <c:pt idx="21">
                  <c:v>531.4794921875</c:v>
                </c:pt>
                <c:pt idx="22">
                  <c:v>531.4794921875</c:v>
                </c:pt>
                <c:pt idx="23">
                  <c:v>530.52069091796875</c:v>
                </c:pt>
                <c:pt idx="24">
                  <c:v>530.52069091796875</c:v>
                </c:pt>
                <c:pt idx="25">
                  <c:v>528.77618408203125</c:v>
                </c:pt>
                <c:pt idx="26">
                  <c:v>528.77618408203125</c:v>
                </c:pt>
                <c:pt idx="27">
                  <c:v>530.55810546875</c:v>
                </c:pt>
                <c:pt idx="28">
                  <c:v>530.55810546875</c:v>
                </c:pt>
                <c:pt idx="29">
                  <c:v>529.72857666015625</c:v>
                </c:pt>
                <c:pt idx="30">
                  <c:v>529.72857666015625</c:v>
                </c:pt>
                <c:pt idx="31">
                  <c:v>529.72857666015625</c:v>
                </c:pt>
                <c:pt idx="32">
                  <c:v>529.72857666015625</c:v>
                </c:pt>
                <c:pt idx="33">
                  <c:v>530.06207275390625</c:v>
                </c:pt>
                <c:pt idx="34">
                  <c:v>534.42059326171875</c:v>
                </c:pt>
                <c:pt idx="35">
                  <c:v>534.42059326171875</c:v>
                </c:pt>
                <c:pt idx="36">
                  <c:v>544.001953125</c:v>
                </c:pt>
                <c:pt idx="37">
                  <c:v>544.001953125</c:v>
                </c:pt>
                <c:pt idx="38">
                  <c:v>548.177978515625</c:v>
                </c:pt>
                <c:pt idx="39">
                  <c:v>548.177978515625</c:v>
                </c:pt>
                <c:pt idx="40">
                  <c:v>546.64874267578125</c:v>
                </c:pt>
                <c:pt idx="41">
                  <c:v>546.64874267578125</c:v>
                </c:pt>
                <c:pt idx="42">
                  <c:v>544.54833984375</c:v>
                </c:pt>
                <c:pt idx="43">
                  <c:v>544.54833984375</c:v>
                </c:pt>
                <c:pt idx="44">
                  <c:v>541.808349609375</c:v>
                </c:pt>
                <c:pt idx="45">
                  <c:v>541.808349609375</c:v>
                </c:pt>
                <c:pt idx="46">
                  <c:v>539.94561767578125</c:v>
                </c:pt>
                <c:pt idx="47">
                  <c:v>539.94561767578125</c:v>
                </c:pt>
                <c:pt idx="48">
                  <c:v>541.49981689453125</c:v>
                </c:pt>
                <c:pt idx="49">
                  <c:v>541.49981689453125</c:v>
                </c:pt>
                <c:pt idx="50">
                  <c:v>543.32244873046875</c:v>
                </c:pt>
                <c:pt idx="51">
                  <c:v>543.32244873046875</c:v>
                </c:pt>
                <c:pt idx="52">
                  <c:v>545.11175537109375</c:v>
                </c:pt>
                <c:pt idx="53">
                  <c:v>545.11175537109375</c:v>
                </c:pt>
                <c:pt idx="54">
                  <c:v>545.941162109375</c:v>
                </c:pt>
                <c:pt idx="55">
                  <c:v>545.941162109375</c:v>
                </c:pt>
                <c:pt idx="56">
                  <c:v>545.91162109375</c:v>
                </c:pt>
                <c:pt idx="57">
                  <c:v>545.91162109375</c:v>
                </c:pt>
                <c:pt idx="58">
                  <c:v>544.8770751953125</c:v>
                </c:pt>
                <c:pt idx="59">
                  <c:v>544.8770751953125</c:v>
                </c:pt>
                <c:pt idx="60">
                  <c:v>544.63897705078125</c:v>
                </c:pt>
                <c:pt idx="61">
                  <c:v>544.63897705078125</c:v>
                </c:pt>
                <c:pt idx="62">
                  <c:v>545.94537353515625</c:v>
                </c:pt>
                <c:pt idx="63">
                  <c:v>545.94537353515625</c:v>
                </c:pt>
                <c:pt idx="64">
                  <c:v>544.64923095703125</c:v>
                </c:pt>
                <c:pt idx="65">
                  <c:v>544.64923095703125</c:v>
                </c:pt>
                <c:pt idx="66">
                  <c:v>543.99700927734375</c:v>
                </c:pt>
                <c:pt idx="67">
                  <c:v>543.99700927734375</c:v>
                </c:pt>
                <c:pt idx="68">
                  <c:v>544.28875732421875</c:v>
                </c:pt>
                <c:pt idx="69">
                  <c:v>544.28875732421875</c:v>
                </c:pt>
                <c:pt idx="70">
                  <c:v>544.47589111328125</c:v>
                </c:pt>
                <c:pt idx="71">
                  <c:v>544.47589111328125</c:v>
                </c:pt>
                <c:pt idx="72">
                  <c:v>545.1849365234375</c:v>
                </c:pt>
                <c:pt idx="73">
                  <c:v>545.1849365234375</c:v>
                </c:pt>
                <c:pt idx="74">
                  <c:v>543.75286865234375</c:v>
                </c:pt>
                <c:pt idx="75">
                  <c:v>543.75286865234375</c:v>
                </c:pt>
                <c:pt idx="76">
                  <c:v>543.93646240234375</c:v>
                </c:pt>
                <c:pt idx="77">
                  <c:v>543.93646240234375</c:v>
                </c:pt>
                <c:pt idx="78">
                  <c:v>542.60662841796875</c:v>
                </c:pt>
                <c:pt idx="79">
                  <c:v>542.60662841796875</c:v>
                </c:pt>
                <c:pt idx="80">
                  <c:v>542.52325439453125</c:v>
                </c:pt>
                <c:pt idx="81">
                  <c:v>542.52325439453125</c:v>
                </c:pt>
                <c:pt idx="82">
                  <c:v>544.5528564453125</c:v>
                </c:pt>
                <c:pt idx="83">
                  <c:v>544.5528564453125</c:v>
                </c:pt>
                <c:pt idx="84">
                  <c:v>545.103271484375</c:v>
                </c:pt>
                <c:pt idx="85">
                  <c:v>545.103271484375</c:v>
                </c:pt>
                <c:pt idx="86">
                  <c:v>545.54229736328125</c:v>
                </c:pt>
                <c:pt idx="87">
                  <c:v>545.54229736328125</c:v>
                </c:pt>
                <c:pt idx="88">
                  <c:v>546.4443359375</c:v>
                </c:pt>
                <c:pt idx="89">
                  <c:v>546.4443359375</c:v>
                </c:pt>
                <c:pt idx="90">
                  <c:v>547.314208984375</c:v>
                </c:pt>
                <c:pt idx="91">
                  <c:v>547.314208984375</c:v>
                </c:pt>
                <c:pt idx="92">
                  <c:v>547.314208984375</c:v>
                </c:pt>
                <c:pt idx="93">
                  <c:v>548.6800537109375</c:v>
                </c:pt>
                <c:pt idx="94">
                  <c:v>548.43328857421875</c:v>
                </c:pt>
                <c:pt idx="95">
                  <c:v>548.43328857421875</c:v>
                </c:pt>
                <c:pt idx="96">
                  <c:v>549.03350830078125</c:v>
                </c:pt>
                <c:pt idx="97">
                  <c:v>549.03350830078125</c:v>
                </c:pt>
                <c:pt idx="98">
                  <c:v>549.28985595703125</c:v>
                </c:pt>
                <c:pt idx="99">
                  <c:v>549.28985595703125</c:v>
                </c:pt>
                <c:pt idx="100">
                  <c:v>550.1922607421875</c:v>
                </c:pt>
                <c:pt idx="101">
                  <c:v>550.1922607421875</c:v>
                </c:pt>
                <c:pt idx="102">
                  <c:v>550.5020751953125</c:v>
                </c:pt>
                <c:pt idx="103">
                  <c:v>550.5020751953125</c:v>
                </c:pt>
                <c:pt idx="104">
                  <c:v>551.50634765625</c:v>
                </c:pt>
                <c:pt idx="105">
                  <c:v>551.50634765625</c:v>
                </c:pt>
                <c:pt idx="106">
                  <c:v>552.32672119140625</c:v>
                </c:pt>
                <c:pt idx="107">
                  <c:v>552.32672119140625</c:v>
                </c:pt>
                <c:pt idx="108">
                  <c:v>552.32672119140625</c:v>
                </c:pt>
                <c:pt idx="109">
                  <c:v>552.28192138671875</c:v>
                </c:pt>
                <c:pt idx="110">
                  <c:v>551.3162841796875</c:v>
                </c:pt>
                <c:pt idx="111">
                  <c:v>551.3162841796875</c:v>
                </c:pt>
                <c:pt idx="112">
                  <c:v>550.5965576171875</c:v>
                </c:pt>
                <c:pt idx="113">
                  <c:v>550.5965576171875</c:v>
                </c:pt>
                <c:pt idx="114">
                  <c:v>549.52252197265625</c:v>
                </c:pt>
                <c:pt idx="115">
                  <c:v>549.52252197265625</c:v>
                </c:pt>
                <c:pt idx="116">
                  <c:v>551.10650634765625</c:v>
                </c:pt>
                <c:pt idx="117">
                  <c:v>551.10650634765625</c:v>
                </c:pt>
                <c:pt idx="118">
                  <c:v>550.821533203125</c:v>
                </c:pt>
                <c:pt idx="119">
                  <c:v>550.821533203125</c:v>
                </c:pt>
                <c:pt idx="120">
                  <c:v>551.59686279296875</c:v>
                </c:pt>
                <c:pt idx="121">
                  <c:v>551.59686279296875</c:v>
                </c:pt>
                <c:pt idx="122">
                  <c:v>552.29541015625</c:v>
                </c:pt>
                <c:pt idx="123">
                  <c:v>552.29541015625</c:v>
                </c:pt>
                <c:pt idx="124">
                  <c:v>552.79681396484375</c:v>
                </c:pt>
                <c:pt idx="125">
                  <c:v>552.79681396484375</c:v>
                </c:pt>
                <c:pt idx="126">
                  <c:v>552.5347900390625</c:v>
                </c:pt>
                <c:pt idx="127">
                  <c:v>552.5347900390625</c:v>
                </c:pt>
                <c:pt idx="128">
                  <c:v>552.3873291015625</c:v>
                </c:pt>
                <c:pt idx="129">
                  <c:v>552.3873291015625</c:v>
                </c:pt>
                <c:pt idx="130">
                  <c:v>553.21630859375</c:v>
                </c:pt>
                <c:pt idx="131">
                  <c:v>553.21630859375</c:v>
                </c:pt>
                <c:pt idx="132">
                  <c:v>551.80279541015625</c:v>
                </c:pt>
                <c:pt idx="133">
                  <c:v>551.80279541015625</c:v>
                </c:pt>
                <c:pt idx="134">
                  <c:v>551.3834228515625</c:v>
                </c:pt>
                <c:pt idx="135">
                  <c:v>551.3834228515625</c:v>
                </c:pt>
                <c:pt idx="136">
                  <c:v>552.402099609375</c:v>
                </c:pt>
                <c:pt idx="137">
                  <c:v>552.402099609375</c:v>
                </c:pt>
                <c:pt idx="138">
                  <c:v>551.35552978515625</c:v>
                </c:pt>
                <c:pt idx="139">
                  <c:v>551.35552978515625</c:v>
                </c:pt>
                <c:pt idx="140">
                  <c:v>552.76190185546875</c:v>
                </c:pt>
                <c:pt idx="141">
                  <c:v>552.76190185546875</c:v>
                </c:pt>
                <c:pt idx="142">
                  <c:v>551.628173828125</c:v>
                </c:pt>
                <c:pt idx="143">
                  <c:v>551.628173828125</c:v>
                </c:pt>
                <c:pt idx="144">
                  <c:v>553.11260986328125</c:v>
                </c:pt>
                <c:pt idx="145">
                  <c:v>553.11260986328125</c:v>
                </c:pt>
                <c:pt idx="146">
                  <c:v>554.86566162109375</c:v>
                </c:pt>
                <c:pt idx="147">
                  <c:v>554.86566162109375</c:v>
                </c:pt>
                <c:pt idx="148">
                  <c:v>553.5313720703125</c:v>
                </c:pt>
                <c:pt idx="149">
                  <c:v>553.5313720703125</c:v>
                </c:pt>
                <c:pt idx="150">
                  <c:v>554.5706787109375</c:v>
                </c:pt>
                <c:pt idx="151">
                  <c:v>554.5706787109375</c:v>
                </c:pt>
                <c:pt idx="152">
                  <c:v>552.4359130859375</c:v>
                </c:pt>
                <c:pt idx="153">
                  <c:v>552.4359130859375</c:v>
                </c:pt>
                <c:pt idx="154">
                  <c:v>549.16143798828125</c:v>
                </c:pt>
                <c:pt idx="155">
                  <c:v>549.16143798828125</c:v>
                </c:pt>
                <c:pt idx="156">
                  <c:v>547.9405517578125</c:v>
                </c:pt>
                <c:pt idx="157">
                  <c:v>547.9405517578125</c:v>
                </c:pt>
                <c:pt idx="158">
                  <c:v>549.349853515625</c:v>
                </c:pt>
                <c:pt idx="159">
                  <c:v>549.349853515625</c:v>
                </c:pt>
                <c:pt idx="160">
                  <c:v>548.929931640625</c:v>
                </c:pt>
                <c:pt idx="161">
                  <c:v>548.929931640625</c:v>
                </c:pt>
                <c:pt idx="162">
                  <c:v>549.89166259765625</c:v>
                </c:pt>
                <c:pt idx="163">
                  <c:v>549.89166259765625</c:v>
                </c:pt>
                <c:pt idx="164">
                  <c:v>550.06658935546875</c:v>
                </c:pt>
                <c:pt idx="165">
                  <c:v>550.06658935546875</c:v>
                </c:pt>
                <c:pt idx="166">
                  <c:v>550.56585693359375</c:v>
                </c:pt>
                <c:pt idx="167">
                  <c:v>550.56585693359375</c:v>
                </c:pt>
                <c:pt idx="168">
                  <c:v>550.22723388671875</c:v>
                </c:pt>
                <c:pt idx="169">
                  <c:v>550.22723388671875</c:v>
                </c:pt>
                <c:pt idx="170">
                  <c:v>551.49072265625</c:v>
                </c:pt>
                <c:pt idx="171">
                  <c:v>551.49072265625</c:v>
                </c:pt>
                <c:pt idx="172">
                  <c:v>551.19854736328125</c:v>
                </c:pt>
                <c:pt idx="173">
                  <c:v>551.19854736328125</c:v>
                </c:pt>
                <c:pt idx="174">
                  <c:v>551.098876953125</c:v>
                </c:pt>
                <c:pt idx="175">
                  <c:v>551.098876953125</c:v>
                </c:pt>
                <c:pt idx="176">
                  <c:v>551.5338134765625</c:v>
                </c:pt>
                <c:pt idx="177">
                  <c:v>551.5338134765625</c:v>
                </c:pt>
                <c:pt idx="178">
                  <c:v>551.26318359375</c:v>
                </c:pt>
                <c:pt idx="179">
                  <c:v>551.26318359375</c:v>
                </c:pt>
                <c:pt idx="180">
                  <c:v>550.029052734375</c:v>
                </c:pt>
                <c:pt idx="181">
                  <c:v>550.029052734375</c:v>
                </c:pt>
                <c:pt idx="182">
                  <c:v>549.86517333984375</c:v>
                </c:pt>
                <c:pt idx="183">
                  <c:v>549.86517333984375</c:v>
                </c:pt>
                <c:pt idx="184">
                  <c:v>550.7635498046875</c:v>
                </c:pt>
                <c:pt idx="185">
                  <c:v>550.7635498046875</c:v>
                </c:pt>
                <c:pt idx="186">
                  <c:v>549.9412841796875</c:v>
                </c:pt>
                <c:pt idx="187">
                  <c:v>549.9412841796875</c:v>
                </c:pt>
                <c:pt idx="188">
                  <c:v>549.5240478515625</c:v>
                </c:pt>
                <c:pt idx="189">
                  <c:v>549.5240478515625</c:v>
                </c:pt>
                <c:pt idx="190">
                  <c:v>548.00616455078125</c:v>
                </c:pt>
                <c:pt idx="191">
                  <c:v>548.00616455078125</c:v>
                </c:pt>
                <c:pt idx="192">
                  <c:v>547.00958251953125</c:v>
                </c:pt>
                <c:pt idx="193">
                  <c:v>547.00958251953125</c:v>
                </c:pt>
                <c:pt idx="194">
                  <c:v>546.652099609375</c:v>
                </c:pt>
                <c:pt idx="195">
                  <c:v>546.652099609375</c:v>
                </c:pt>
                <c:pt idx="196">
                  <c:v>546.4783935546875</c:v>
                </c:pt>
                <c:pt idx="197">
                  <c:v>546.4783935546875</c:v>
                </c:pt>
                <c:pt idx="198">
                  <c:v>547.62298583984375</c:v>
                </c:pt>
                <c:pt idx="199">
                  <c:v>547.62298583984375</c:v>
                </c:pt>
                <c:pt idx="200">
                  <c:v>548.46832275390625</c:v>
                </c:pt>
                <c:pt idx="201">
                  <c:v>548.46832275390625</c:v>
                </c:pt>
                <c:pt idx="202">
                  <c:v>548.2669677734375</c:v>
                </c:pt>
                <c:pt idx="203">
                  <c:v>548.2669677734375</c:v>
                </c:pt>
                <c:pt idx="204">
                  <c:v>545.750244140625</c:v>
                </c:pt>
                <c:pt idx="205">
                  <c:v>545.750244140625</c:v>
                </c:pt>
                <c:pt idx="206">
                  <c:v>547.59759521484375</c:v>
                </c:pt>
                <c:pt idx="207">
                  <c:v>547.59759521484375</c:v>
                </c:pt>
                <c:pt idx="208">
                  <c:v>546.10040283203125</c:v>
                </c:pt>
                <c:pt idx="209">
                  <c:v>546.10040283203125</c:v>
                </c:pt>
                <c:pt idx="210">
                  <c:v>545.72650146484375</c:v>
                </c:pt>
                <c:pt idx="211">
                  <c:v>545.72650146484375</c:v>
                </c:pt>
                <c:pt idx="212">
                  <c:v>545.43621826171875</c:v>
                </c:pt>
                <c:pt idx="213">
                  <c:v>545.43621826171875</c:v>
                </c:pt>
                <c:pt idx="214">
                  <c:v>545.73870849609375</c:v>
                </c:pt>
                <c:pt idx="215">
                  <c:v>545.73870849609375</c:v>
                </c:pt>
                <c:pt idx="216">
                  <c:v>545.1893310546875</c:v>
                </c:pt>
                <c:pt idx="217">
                  <c:v>545.1893310546875</c:v>
                </c:pt>
                <c:pt idx="218">
                  <c:v>546.314208984375</c:v>
                </c:pt>
                <c:pt idx="219">
                  <c:v>546.314208984375</c:v>
                </c:pt>
                <c:pt idx="220">
                  <c:v>545.64849853515625</c:v>
                </c:pt>
                <c:pt idx="221">
                  <c:v>545.64849853515625</c:v>
                </c:pt>
                <c:pt idx="222">
                  <c:v>545.5865478515625</c:v>
                </c:pt>
                <c:pt idx="223">
                  <c:v>545.5865478515625</c:v>
                </c:pt>
                <c:pt idx="224">
                  <c:v>543.96356201171875</c:v>
                </c:pt>
                <c:pt idx="225">
                  <c:v>543.96356201171875</c:v>
                </c:pt>
                <c:pt idx="226">
                  <c:v>543.45489501953125</c:v>
                </c:pt>
                <c:pt idx="227">
                  <c:v>543.45489501953125</c:v>
                </c:pt>
                <c:pt idx="228">
                  <c:v>542.86517333984375</c:v>
                </c:pt>
                <c:pt idx="229">
                  <c:v>542.86517333984375</c:v>
                </c:pt>
                <c:pt idx="230">
                  <c:v>543.6949462890625</c:v>
                </c:pt>
                <c:pt idx="231">
                  <c:v>543.6949462890625</c:v>
                </c:pt>
                <c:pt idx="232">
                  <c:v>543.29547119140625</c:v>
                </c:pt>
                <c:pt idx="233">
                  <c:v>543.29547119140625</c:v>
                </c:pt>
                <c:pt idx="234">
                  <c:v>543.618408203125</c:v>
                </c:pt>
                <c:pt idx="235">
                  <c:v>543.84991455078125</c:v>
                </c:pt>
                <c:pt idx="236">
                  <c:v>543.84991455078125</c:v>
                </c:pt>
                <c:pt idx="237">
                  <c:v>543.84991455078125</c:v>
                </c:pt>
                <c:pt idx="238">
                  <c:v>543.786376953125</c:v>
                </c:pt>
                <c:pt idx="239">
                  <c:v>543.786376953125</c:v>
                </c:pt>
                <c:pt idx="240">
                  <c:v>543.9342041015625</c:v>
                </c:pt>
                <c:pt idx="241">
                  <c:v>543.9342041015625</c:v>
                </c:pt>
                <c:pt idx="242">
                  <c:v>544.76605224609375</c:v>
                </c:pt>
                <c:pt idx="243">
                  <c:v>544.76605224609375</c:v>
                </c:pt>
                <c:pt idx="244">
                  <c:v>544.281494140625</c:v>
                </c:pt>
                <c:pt idx="245">
                  <c:v>544.99798583984375</c:v>
                </c:pt>
                <c:pt idx="246">
                  <c:v>544.99798583984375</c:v>
                </c:pt>
                <c:pt idx="247">
                  <c:v>544.99798583984375</c:v>
                </c:pt>
                <c:pt idx="248">
                  <c:v>544.2835693359375</c:v>
                </c:pt>
                <c:pt idx="249">
                  <c:v>544.2835693359375</c:v>
                </c:pt>
                <c:pt idx="250">
                  <c:v>543.6278076171875</c:v>
                </c:pt>
                <c:pt idx="251">
                  <c:v>543.6278076171875</c:v>
                </c:pt>
                <c:pt idx="252">
                  <c:v>542.7296142578125</c:v>
                </c:pt>
                <c:pt idx="253">
                  <c:v>542.7296142578125</c:v>
                </c:pt>
                <c:pt idx="254">
                  <c:v>541.7637939453125</c:v>
                </c:pt>
                <c:pt idx="255">
                  <c:v>541.7637939453125</c:v>
                </c:pt>
                <c:pt idx="256">
                  <c:v>540.69989013671875</c:v>
                </c:pt>
                <c:pt idx="257">
                  <c:v>540.69989013671875</c:v>
                </c:pt>
                <c:pt idx="258">
                  <c:v>540.512939453125</c:v>
                </c:pt>
                <c:pt idx="259">
                  <c:v>540.512939453125</c:v>
                </c:pt>
                <c:pt idx="260">
                  <c:v>541.080078125</c:v>
                </c:pt>
                <c:pt idx="261">
                  <c:v>541.080078125</c:v>
                </c:pt>
                <c:pt idx="262">
                  <c:v>540.78692626953125</c:v>
                </c:pt>
                <c:pt idx="263">
                  <c:v>540.78692626953125</c:v>
                </c:pt>
                <c:pt idx="264">
                  <c:v>541.95745849609375</c:v>
                </c:pt>
                <c:pt idx="265">
                  <c:v>541.95745849609375</c:v>
                </c:pt>
                <c:pt idx="266">
                  <c:v>540.6131591796875</c:v>
                </c:pt>
                <c:pt idx="267">
                  <c:v>540.6131591796875</c:v>
                </c:pt>
                <c:pt idx="268">
                  <c:v>540.6246337890625</c:v>
                </c:pt>
                <c:pt idx="269">
                  <c:v>540.6246337890625</c:v>
                </c:pt>
                <c:pt idx="270">
                  <c:v>541.15216064453125</c:v>
                </c:pt>
                <c:pt idx="271">
                  <c:v>541.15216064453125</c:v>
                </c:pt>
                <c:pt idx="272">
                  <c:v>540.250732421875</c:v>
                </c:pt>
                <c:pt idx="273">
                  <c:v>540.250732421875</c:v>
                </c:pt>
                <c:pt idx="274">
                  <c:v>539.8033447265625</c:v>
                </c:pt>
                <c:pt idx="275">
                  <c:v>539.8033447265625</c:v>
                </c:pt>
                <c:pt idx="276">
                  <c:v>539.3863525390625</c:v>
                </c:pt>
                <c:pt idx="277">
                  <c:v>539.3863525390625</c:v>
                </c:pt>
                <c:pt idx="278">
                  <c:v>539.1968994140625</c:v>
                </c:pt>
                <c:pt idx="279">
                  <c:v>539.1968994140625</c:v>
                </c:pt>
                <c:pt idx="280">
                  <c:v>539.83941650390625</c:v>
                </c:pt>
                <c:pt idx="281">
                  <c:v>539.83941650390625</c:v>
                </c:pt>
                <c:pt idx="282">
                  <c:v>539.62664794921875</c:v>
                </c:pt>
                <c:pt idx="283">
                  <c:v>539.62664794921875</c:v>
                </c:pt>
                <c:pt idx="284">
                  <c:v>540.02923583984375</c:v>
                </c:pt>
                <c:pt idx="285">
                  <c:v>540.02923583984375</c:v>
                </c:pt>
                <c:pt idx="286">
                  <c:v>537.629150390625</c:v>
                </c:pt>
                <c:pt idx="287">
                  <c:v>537.629150390625</c:v>
                </c:pt>
                <c:pt idx="288">
                  <c:v>538.280517578125</c:v>
                </c:pt>
                <c:pt idx="289">
                  <c:v>538.280517578125</c:v>
                </c:pt>
                <c:pt idx="290">
                  <c:v>539.34423828125</c:v>
                </c:pt>
                <c:pt idx="291">
                  <c:v>539.34423828125</c:v>
                </c:pt>
                <c:pt idx="292">
                  <c:v>539.917236328125</c:v>
                </c:pt>
                <c:pt idx="293">
                  <c:v>539.917236328125</c:v>
                </c:pt>
                <c:pt idx="294">
                  <c:v>539.97900390625</c:v>
                </c:pt>
                <c:pt idx="295">
                  <c:v>539.97900390625</c:v>
                </c:pt>
                <c:pt idx="296">
                  <c:v>539.74859619140625</c:v>
                </c:pt>
                <c:pt idx="297">
                  <c:v>539.74859619140625</c:v>
                </c:pt>
                <c:pt idx="298">
                  <c:v>540.1162109375</c:v>
                </c:pt>
                <c:pt idx="299">
                  <c:v>540.1162109375</c:v>
                </c:pt>
                <c:pt idx="300">
                  <c:v>540.62664794921875</c:v>
                </c:pt>
                <c:pt idx="301">
                  <c:v>540.62664794921875</c:v>
                </c:pt>
                <c:pt idx="302">
                  <c:v>540.931396484375</c:v>
                </c:pt>
                <c:pt idx="303">
                  <c:v>540.931396484375</c:v>
                </c:pt>
                <c:pt idx="304">
                  <c:v>541.99859619140625</c:v>
                </c:pt>
                <c:pt idx="305">
                  <c:v>541.99859619140625</c:v>
                </c:pt>
                <c:pt idx="306">
                  <c:v>541.3756103515625</c:v>
                </c:pt>
                <c:pt idx="307">
                  <c:v>541.3756103515625</c:v>
                </c:pt>
                <c:pt idx="308">
                  <c:v>543.6104736328125</c:v>
                </c:pt>
                <c:pt idx="309">
                  <c:v>543.6104736328125</c:v>
                </c:pt>
                <c:pt idx="310">
                  <c:v>544.20672607421875</c:v>
                </c:pt>
                <c:pt idx="311">
                  <c:v>544.20672607421875</c:v>
                </c:pt>
                <c:pt idx="312">
                  <c:v>545.40576171875</c:v>
                </c:pt>
                <c:pt idx="313">
                  <c:v>545.40576171875</c:v>
                </c:pt>
                <c:pt idx="314">
                  <c:v>547.0699462890625</c:v>
                </c:pt>
                <c:pt idx="315">
                  <c:v>547.0699462890625</c:v>
                </c:pt>
                <c:pt idx="316">
                  <c:v>547.28082275390625</c:v>
                </c:pt>
                <c:pt idx="317">
                  <c:v>547.28082275390625</c:v>
                </c:pt>
                <c:pt idx="318">
                  <c:v>549.0167236328125</c:v>
                </c:pt>
                <c:pt idx="319">
                  <c:v>549.0167236328125</c:v>
                </c:pt>
                <c:pt idx="320">
                  <c:v>551.03729248046875</c:v>
                </c:pt>
                <c:pt idx="321">
                  <c:v>551.03729248046875</c:v>
                </c:pt>
                <c:pt idx="322">
                  <c:v>551.6588134765625</c:v>
                </c:pt>
                <c:pt idx="323">
                  <c:v>551.6588134765625</c:v>
                </c:pt>
                <c:pt idx="324">
                  <c:v>551.3480224609375</c:v>
                </c:pt>
                <c:pt idx="325">
                  <c:v>551.3480224609375</c:v>
                </c:pt>
                <c:pt idx="326">
                  <c:v>550.2926025390625</c:v>
                </c:pt>
                <c:pt idx="327">
                  <c:v>550.2926025390625</c:v>
                </c:pt>
                <c:pt idx="328">
                  <c:v>551.95220947265625</c:v>
                </c:pt>
                <c:pt idx="329">
                  <c:v>551.95220947265625</c:v>
                </c:pt>
                <c:pt idx="330">
                  <c:v>552.256103515625</c:v>
                </c:pt>
                <c:pt idx="331">
                  <c:v>552.256103515625</c:v>
                </c:pt>
                <c:pt idx="332">
                  <c:v>552.5390625</c:v>
                </c:pt>
                <c:pt idx="333">
                  <c:v>552.5390625</c:v>
                </c:pt>
                <c:pt idx="334">
                  <c:v>552.8583984375</c:v>
                </c:pt>
                <c:pt idx="335">
                  <c:v>552.8583984375</c:v>
                </c:pt>
                <c:pt idx="336">
                  <c:v>554.4173583984375</c:v>
                </c:pt>
                <c:pt idx="337">
                  <c:v>554.4173583984375</c:v>
                </c:pt>
                <c:pt idx="338">
                  <c:v>554.32073974609375</c:v>
                </c:pt>
                <c:pt idx="339">
                  <c:v>554.32073974609375</c:v>
                </c:pt>
                <c:pt idx="340">
                  <c:v>553.52252197265625</c:v>
                </c:pt>
                <c:pt idx="341">
                  <c:v>553.52252197265625</c:v>
                </c:pt>
                <c:pt idx="342">
                  <c:v>553.75640869140625</c:v>
                </c:pt>
                <c:pt idx="343">
                  <c:v>553.75640869140625</c:v>
                </c:pt>
                <c:pt idx="344">
                  <c:v>552.77032470703125</c:v>
                </c:pt>
                <c:pt idx="345">
                  <c:v>552.77032470703125</c:v>
                </c:pt>
                <c:pt idx="346">
                  <c:v>554.77685546875</c:v>
                </c:pt>
                <c:pt idx="347">
                  <c:v>554.77685546875</c:v>
                </c:pt>
                <c:pt idx="348">
                  <c:v>555.68328857421875</c:v>
                </c:pt>
                <c:pt idx="349">
                  <c:v>555.68328857421875</c:v>
                </c:pt>
                <c:pt idx="350">
                  <c:v>554.787109375</c:v>
                </c:pt>
                <c:pt idx="351">
                  <c:v>554.787109375</c:v>
                </c:pt>
                <c:pt idx="352">
                  <c:v>556.4283447265625</c:v>
                </c:pt>
                <c:pt idx="353">
                  <c:v>556.4283447265625</c:v>
                </c:pt>
                <c:pt idx="354">
                  <c:v>554.00750732421875</c:v>
                </c:pt>
                <c:pt idx="355">
                  <c:v>554.00750732421875</c:v>
                </c:pt>
                <c:pt idx="356">
                  <c:v>553.30328369140625</c:v>
                </c:pt>
                <c:pt idx="357">
                  <c:v>553.30328369140625</c:v>
                </c:pt>
                <c:pt idx="358">
                  <c:v>553.30328369140625</c:v>
                </c:pt>
                <c:pt idx="359">
                  <c:v>553.9600830078125</c:v>
                </c:pt>
                <c:pt idx="360">
                  <c:v>553.9600830078125</c:v>
                </c:pt>
                <c:pt idx="361">
                  <c:v>553.3480224609375</c:v>
                </c:pt>
                <c:pt idx="362">
                  <c:v>553.3480224609375</c:v>
                </c:pt>
                <c:pt idx="363">
                  <c:v>552.60589599609375</c:v>
                </c:pt>
                <c:pt idx="364">
                  <c:v>552.60589599609375</c:v>
                </c:pt>
                <c:pt idx="365">
                  <c:v>552.3778076171875</c:v>
                </c:pt>
                <c:pt idx="366">
                  <c:v>552.3778076171875</c:v>
                </c:pt>
                <c:pt idx="367">
                  <c:v>552.1104736328125</c:v>
                </c:pt>
                <c:pt idx="368">
                  <c:v>552.1104736328125</c:v>
                </c:pt>
                <c:pt idx="369">
                  <c:v>553.20751953125</c:v>
                </c:pt>
                <c:pt idx="370">
                  <c:v>553.20751953125</c:v>
                </c:pt>
                <c:pt idx="371">
                  <c:v>553.1397705078125</c:v>
                </c:pt>
                <c:pt idx="372">
                  <c:v>553.1397705078125</c:v>
                </c:pt>
                <c:pt idx="373">
                  <c:v>553.2218017578125</c:v>
                </c:pt>
                <c:pt idx="374">
                  <c:v>553.2218017578125</c:v>
                </c:pt>
                <c:pt idx="375">
                  <c:v>553.2479248046875</c:v>
                </c:pt>
                <c:pt idx="376">
                  <c:v>553.2479248046875</c:v>
                </c:pt>
                <c:pt idx="377">
                  <c:v>552.147705078125</c:v>
                </c:pt>
                <c:pt idx="378">
                  <c:v>552.147705078125</c:v>
                </c:pt>
                <c:pt idx="379">
                  <c:v>552.4412841796875</c:v>
                </c:pt>
                <c:pt idx="380">
                  <c:v>552.4412841796875</c:v>
                </c:pt>
                <c:pt idx="381">
                  <c:v>552.2261962890625</c:v>
                </c:pt>
                <c:pt idx="382">
                  <c:v>552.2261962890625</c:v>
                </c:pt>
                <c:pt idx="383">
                  <c:v>552.240966796875</c:v>
                </c:pt>
                <c:pt idx="384">
                  <c:v>552.240966796875</c:v>
                </c:pt>
                <c:pt idx="385">
                  <c:v>550.98907470703125</c:v>
                </c:pt>
                <c:pt idx="386">
                  <c:v>550.98907470703125</c:v>
                </c:pt>
                <c:pt idx="387">
                  <c:v>551.25982666015625</c:v>
                </c:pt>
                <c:pt idx="388">
                  <c:v>551.25982666015625</c:v>
                </c:pt>
                <c:pt idx="389">
                  <c:v>550.8966064453125</c:v>
                </c:pt>
                <c:pt idx="390">
                  <c:v>550.8966064453125</c:v>
                </c:pt>
                <c:pt idx="391">
                  <c:v>551.30084228515625</c:v>
                </c:pt>
                <c:pt idx="392">
                  <c:v>551.30084228515625</c:v>
                </c:pt>
                <c:pt idx="393">
                  <c:v>551.2010498046875</c:v>
                </c:pt>
                <c:pt idx="394">
                  <c:v>551.2010498046875</c:v>
                </c:pt>
                <c:pt idx="395">
                  <c:v>551.0599365234375</c:v>
                </c:pt>
                <c:pt idx="396">
                  <c:v>551.0599365234375</c:v>
                </c:pt>
                <c:pt idx="397">
                  <c:v>551.78790283203125</c:v>
                </c:pt>
                <c:pt idx="398">
                  <c:v>551.78790283203125</c:v>
                </c:pt>
                <c:pt idx="399">
                  <c:v>551.09466552734375</c:v>
                </c:pt>
                <c:pt idx="400">
                  <c:v>551.09466552734375</c:v>
                </c:pt>
                <c:pt idx="401">
                  <c:v>550.8472900390625</c:v>
                </c:pt>
                <c:pt idx="402">
                  <c:v>550.8472900390625</c:v>
                </c:pt>
                <c:pt idx="403">
                  <c:v>551.18328857421875</c:v>
                </c:pt>
                <c:pt idx="404">
                  <c:v>551.18328857421875</c:v>
                </c:pt>
                <c:pt idx="405">
                  <c:v>551.02001953125</c:v>
                </c:pt>
                <c:pt idx="406">
                  <c:v>551.02001953125</c:v>
                </c:pt>
                <c:pt idx="407">
                  <c:v>549.6553955078125</c:v>
                </c:pt>
                <c:pt idx="408">
                  <c:v>549.6553955078125</c:v>
                </c:pt>
                <c:pt idx="409">
                  <c:v>549.2314453125</c:v>
                </c:pt>
                <c:pt idx="410">
                  <c:v>549.2314453125</c:v>
                </c:pt>
                <c:pt idx="411">
                  <c:v>549.95245361328125</c:v>
                </c:pt>
                <c:pt idx="412">
                  <c:v>549.95245361328125</c:v>
                </c:pt>
                <c:pt idx="413">
                  <c:v>548.994384765625</c:v>
                </c:pt>
                <c:pt idx="414">
                  <c:v>548.994384765625</c:v>
                </c:pt>
                <c:pt idx="415">
                  <c:v>549.82940673828125</c:v>
                </c:pt>
                <c:pt idx="416">
                  <c:v>549.82940673828125</c:v>
                </c:pt>
                <c:pt idx="417">
                  <c:v>549.91986083984375</c:v>
                </c:pt>
                <c:pt idx="418">
                  <c:v>549.91986083984375</c:v>
                </c:pt>
                <c:pt idx="419">
                  <c:v>549.72027587890625</c:v>
                </c:pt>
                <c:pt idx="420">
                  <c:v>549.72027587890625</c:v>
                </c:pt>
                <c:pt idx="421">
                  <c:v>549.60211181640625</c:v>
                </c:pt>
                <c:pt idx="422">
                  <c:v>549.60211181640625</c:v>
                </c:pt>
                <c:pt idx="423">
                  <c:v>551.30029296875</c:v>
                </c:pt>
                <c:pt idx="424">
                  <c:v>551.30029296875</c:v>
                </c:pt>
                <c:pt idx="425">
                  <c:v>551.7938232421875</c:v>
                </c:pt>
                <c:pt idx="426">
                  <c:v>551.7938232421875</c:v>
                </c:pt>
                <c:pt idx="427">
                  <c:v>550.3602294921875</c:v>
                </c:pt>
                <c:pt idx="428">
                  <c:v>550.3602294921875</c:v>
                </c:pt>
                <c:pt idx="429">
                  <c:v>551.4058837890625</c:v>
                </c:pt>
                <c:pt idx="430">
                  <c:v>551.4058837890625</c:v>
                </c:pt>
                <c:pt idx="431">
                  <c:v>550.72222900390625</c:v>
                </c:pt>
                <c:pt idx="432">
                  <c:v>550.72222900390625</c:v>
                </c:pt>
                <c:pt idx="433">
                  <c:v>549.7406005859375</c:v>
                </c:pt>
                <c:pt idx="434">
                  <c:v>549.7406005859375</c:v>
                </c:pt>
                <c:pt idx="435">
                  <c:v>550.2886962890625</c:v>
                </c:pt>
                <c:pt idx="436">
                  <c:v>550.2886962890625</c:v>
                </c:pt>
                <c:pt idx="437">
                  <c:v>549.51849365234375</c:v>
                </c:pt>
                <c:pt idx="438">
                  <c:v>549.51849365234375</c:v>
                </c:pt>
                <c:pt idx="439">
                  <c:v>549.03082275390625</c:v>
                </c:pt>
                <c:pt idx="440">
                  <c:v>549.03082275390625</c:v>
                </c:pt>
                <c:pt idx="441">
                  <c:v>549.86639404296875</c:v>
                </c:pt>
                <c:pt idx="442">
                  <c:v>549.86639404296875</c:v>
                </c:pt>
                <c:pt idx="443">
                  <c:v>550.14166259765625</c:v>
                </c:pt>
                <c:pt idx="444">
                  <c:v>550.14166259765625</c:v>
                </c:pt>
                <c:pt idx="445">
                  <c:v>550.14166259765625</c:v>
                </c:pt>
                <c:pt idx="446">
                  <c:v>550.14166259765625</c:v>
                </c:pt>
                <c:pt idx="447">
                  <c:v>548.87200927734375</c:v>
                </c:pt>
                <c:pt idx="448">
                  <c:v>548.87200927734375</c:v>
                </c:pt>
                <c:pt idx="449">
                  <c:v>549.14593505859375</c:v>
                </c:pt>
                <c:pt idx="450">
                  <c:v>549.14593505859375</c:v>
                </c:pt>
                <c:pt idx="451">
                  <c:v>549.579833984375</c:v>
                </c:pt>
                <c:pt idx="452">
                  <c:v>549.579833984375</c:v>
                </c:pt>
                <c:pt idx="453">
                  <c:v>550.1505126953125</c:v>
                </c:pt>
                <c:pt idx="454">
                  <c:v>550.1505126953125</c:v>
                </c:pt>
                <c:pt idx="455">
                  <c:v>548.962890625</c:v>
                </c:pt>
                <c:pt idx="456">
                  <c:v>548.962890625</c:v>
                </c:pt>
                <c:pt idx="457">
                  <c:v>548.27203369140625</c:v>
                </c:pt>
                <c:pt idx="458">
                  <c:v>548.27203369140625</c:v>
                </c:pt>
                <c:pt idx="459">
                  <c:v>545.49871826171875</c:v>
                </c:pt>
                <c:pt idx="460">
                  <c:v>545.49871826171875</c:v>
                </c:pt>
                <c:pt idx="461">
                  <c:v>544.74249267578125</c:v>
                </c:pt>
                <c:pt idx="462">
                  <c:v>544.74249267578125</c:v>
                </c:pt>
                <c:pt idx="463">
                  <c:v>544.74249267578125</c:v>
                </c:pt>
                <c:pt idx="464">
                  <c:v>545.01947021484375</c:v>
                </c:pt>
                <c:pt idx="465">
                  <c:v>545.40911865234375</c:v>
                </c:pt>
                <c:pt idx="466">
                  <c:v>545.40911865234375</c:v>
                </c:pt>
                <c:pt idx="467">
                  <c:v>545.292724609375</c:v>
                </c:pt>
                <c:pt idx="468">
                  <c:v>545.292724609375</c:v>
                </c:pt>
                <c:pt idx="469">
                  <c:v>546.05426025390625</c:v>
                </c:pt>
                <c:pt idx="470">
                  <c:v>546.05426025390625</c:v>
                </c:pt>
                <c:pt idx="471">
                  <c:v>545.26898193359375</c:v>
                </c:pt>
                <c:pt idx="472">
                  <c:v>545.26898193359375</c:v>
                </c:pt>
                <c:pt idx="473">
                  <c:v>544.93133544921875</c:v>
                </c:pt>
                <c:pt idx="474">
                  <c:v>544.93133544921875</c:v>
                </c:pt>
                <c:pt idx="475">
                  <c:v>544.93133544921875</c:v>
                </c:pt>
                <c:pt idx="476">
                  <c:v>544.03424072265625</c:v>
                </c:pt>
                <c:pt idx="477">
                  <c:v>542.79119873046875</c:v>
                </c:pt>
                <c:pt idx="478">
                  <c:v>542.79119873046875</c:v>
                </c:pt>
                <c:pt idx="479">
                  <c:v>542.79119873046875</c:v>
                </c:pt>
                <c:pt idx="480">
                  <c:v>545.3179931640625</c:v>
                </c:pt>
              </c:numCache>
            </c:numRef>
          </c:val>
          <c:smooth val="0"/>
        </c:ser>
        <c:ser>
          <c:idx val="4"/>
          <c:order val="2"/>
          <c:tx>
            <c:strRef>
              <c:f>Evaluation!$M$38:$M$41</c:f>
              <c:strCache>
                <c:ptCount val="4"/>
                <c:pt idx="0">
                  <c:v>Model</c:v>
                </c:pt>
                <c:pt idx="1">
                  <c:v>Period</c:v>
                </c:pt>
                <c:pt idx="2">
                  <c:v>Target</c:v>
                </c:pt>
                <c:pt idx="3">
                  <c:v>MW</c:v>
                </c:pt>
              </c:strCache>
            </c:strRef>
          </c:tx>
          <c:spPr>
            <a:ln>
              <a:solidFill>
                <a:srgbClr val="00B050"/>
              </a:solidFill>
            </a:ln>
          </c:spPr>
          <c:marker>
            <c:spPr>
              <a:noFill/>
              <a:ln>
                <a:noFill/>
              </a:ln>
            </c:spPr>
          </c:marker>
          <c:cat>
            <c:numRef>
              <c:f>Evaluation!$B$49:$B$529</c:f>
              <c:numCache>
                <c:formatCode>h:mm:ss;@</c:formatCode>
                <c:ptCount val="48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pt idx="61">
                  <c:v>40626.583449074016</c:v>
                </c:pt>
                <c:pt idx="62">
                  <c:v>40626.583472222163</c:v>
                </c:pt>
                <c:pt idx="63">
                  <c:v>40626.583495370309</c:v>
                </c:pt>
                <c:pt idx="64">
                  <c:v>40626.583518518455</c:v>
                </c:pt>
                <c:pt idx="65">
                  <c:v>40626.583541666601</c:v>
                </c:pt>
                <c:pt idx="66">
                  <c:v>40626.583564814748</c:v>
                </c:pt>
                <c:pt idx="67">
                  <c:v>40626.583587962894</c:v>
                </c:pt>
                <c:pt idx="68">
                  <c:v>40626.58361111104</c:v>
                </c:pt>
                <c:pt idx="69">
                  <c:v>40626.583634259187</c:v>
                </c:pt>
                <c:pt idx="70">
                  <c:v>40626.583657407333</c:v>
                </c:pt>
                <c:pt idx="71">
                  <c:v>40626.583680555479</c:v>
                </c:pt>
                <c:pt idx="72">
                  <c:v>40626.583703703625</c:v>
                </c:pt>
                <c:pt idx="73">
                  <c:v>40626.583726851772</c:v>
                </c:pt>
                <c:pt idx="74">
                  <c:v>40626.583749999918</c:v>
                </c:pt>
                <c:pt idx="75">
                  <c:v>40626.583773148064</c:v>
                </c:pt>
                <c:pt idx="76">
                  <c:v>40626.58379629621</c:v>
                </c:pt>
                <c:pt idx="77">
                  <c:v>40626.583819444357</c:v>
                </c:pt>
                <c:pt idx="78">
                  <c:v>40626.583842592503</c:v>
                </c:pt>
                <c:pt idx="79">
                  <c:v>40626.583865740649</c:v>
                </c:pt>
                <c:pt idx="80">
                  <c:v>40626.583888888796</c:v>
                </c:pt>
                <c:pt idx="81">
                  <c:v>40626.583912036942</c:v>
                </c:pt>
                <c:pt idx="82">
                  <c:v>40626.583935185088</c:v>
                </c:pt>
                <c:pt idx="83">
                  <c:v>40626.583958333234</c:v>
                </c:pt>
                <c:pt idx="84">
                  <c:v>40626.583981481381</c:v>
                </c:pt>
                <c:pt idx="85">
                  <c:v>40626.584004629527</c:v>
                </c:pt>
                <c:pt idx="86">
                  <c:v>40626.584027777673</c:v>
                </c:pt>
                <c:pt idx="87">
                  <c:v>40626.58405092582</c:v>
                </c:pt>
                <c:pt idx="88">
                  <c:v>40626.584074073966</c:v>
                </c:pt>
                <c:pt idx="89">
                  <c:v>40626.584097222112</c:v>
                </c:pt>
                <c:pt idx="90">
                  <c:v>40626.584120370258</c:v>
                </c:pt>
                <c:pt idx="91">
                  <c:v>40626.584143518405</c:v>
                </c:pt>
                <c:pt idx="92">
                  <c:v>40626.584166666551</c:v>
                </c:pt>
                <c:pt idx="93">
                  <c:v>40626.584189814697</c:v>
                </c:pt>
                <c:pt idx="94">
                  <c:v>40626.584212962844</c:v>
                </c:pt>
                <c:pt idx="95">
                  <c:v>40626.58423611099</c:v>
                </c:pt>
                <c:pt idx="96">
                  <c:v>40626.584259259136</c:v>
                </c:pt>
                <c:pt idx="97">
                  <c:v>40626.584282407282</c:v>
                </c:pt>
                <c:pt idx="98">
                  <c:v>40626.584305555429</c:v>
                </c:pt>
                <c:pt idx="99">
                  <c:v>40626.584328703575</c:v>
                </c:pt>
                <c:pt idx="100">
                  <c:v>40626.584351851721</c:v>
                </c:pt>
                <c:pt idx="101">
                  <c:v>40626.584374999868</c:v>
                </c:pt>
                <c:pt idx="102">
                  <c:v>40626.584398148014</c:v>
                </c:pt>
                <c:pt idx="103">
                  <c:v>40626.58442129616</c:v>
                </c:pt>
                <c:pt idx="104">
                  <c:v>40626.584444444306</c:v>
                </c:pt>
                <c:pt idx="105">
                  <c:v>40626.584467592453</c:v>
                </c:pt>
                <c:pt idx="106">
                  <c:v>40626.584490740599</c:v>
                </c:pt>
                <c:pt idx="107">
                  <c:v>40626.584513888745</c:v>
                </c:pt>
                <c:pt idx="108">
                  <c:v>40626.584537036892</c:v>
                </c:pt>
                <c:pt idx="109">
                  <c:v>40626.584560185038</c:v>
                </c:pt>
                <c:pt idx="110">
                  <c:v>40626.584583333184</c:v>
                </c:pt>
                <c:pt idx="111">
                  <c:v>40626.58460648133</c:v>
                </c:pt>
                <c:pt idx="112">
                  <c:v>40626.584629629477</c:v>
                </c:pt>
                <c:pt idx="113">
                  <c:v>40626.584652777623</c:v>
                </c:pt>
                <c:pt idx="114">
                  <c:v>40626.584675925769</c:v>
                </c:pt>
                <c:pt idx="115">
                  <c:v>40626.584699073916</c:v>
                </c:pt>
                <c:pt idx="116">
                  <c:v>40626.584722222062</c:v>
                </c:pt>
                <c:pt idx="117">
                  <c:v>40626.584745370208</c:v>
                </c:pt>
                <c:pt idx="118">
                  <c:v>40626.584768518354</c:v>
                </c:pt>
                <c:pt idx="119">
                  <c:v>40626.584791666501</c:v>
                </c:pt>
                <c:pt idx="120">
                  <c:v>40626.584814814647</c:v>
                </c:pt>
                <c:pt idx="121">
                  <c:v>40626.584837962793</c:v>
                </c:pt>
                <c:pt idx="122">
                  <c:v>40626.58486111094</c:v>
                </c:pt>
                <c:pt idx="123">
                  <c:v>40626.584884259086</c:v>
                </c:pt>
                <c:pt idx="124">
                  <c:v>40626.584907407232</c:v>
                </c:pt>
                <c:pt idx="125">
                  <c:v>40626.584930555378</c:v>
                </c:pt>
                <c:pt idx="126">
                  <c:v>40626.584953703525</c:v>
                </c:pt>
                <c:pt idx="127">
                  <c:v>40626.584976851671</c:v>
                </c:pt>
                <c:pt idx="128">
                  <c:v>40626.584999999817</c:v>
                </c:pt>
                <c:pt idx="129">
                  <c:v>40626.585023147964</c:v>
                </c:pt>
                <c:pt idx="130">
                  <c:v>40626.58504629611</c:v>
                </c:pt>
                <c:pt idx="131">
                  <c:v>40626.585069444256</c:v>
                </c:pt>
                <c:pt idx="132">
                  <c:v>40626.585092592402</c:v>
                </c:pt>
                <c:pt idx="133">
                  <c:v>40626.585115740549</c:v>
                </c:pt>
                <c:pt idx="134">
                  <c:v>40626.585138888695</c:v>
                </c:pt>
                <c:pt idx="135">
                  <c:v>40626.585162036841</c:v>
                </c:pt>
                <c:pt idx="136">
                  <c:v>40626.585185184987</c:v>
                </c:pt>
                <c:pt idx="137">
                  <c:v>40626.585208333134</c:v>
                </c:pt>
                <c:pt idx="138">
                  <c:v>40626.58523148128</c:v>
                </c:pt>
                <c:pt idx="139">
                  <c:v>40626.585254629426</c:v>
                </c:pt>
                <c:pt idx="140">
                  <c:v>40626.585277777573</c:v>
                </c:pt>
                <c:pt idx="141">
                  <c:v>40626.585300925719</c:v>
                </c:pt>
                <c:pt idx="142">
                  <c:v>40626.585324073865</c:v>
                </c:pt>
                <c:pt idx="143">
                  <c:v>40626.585347222011</c:v>
                </c:pt>
                <c:pt idx="144">
                  <c:v>40626.585370370158</c:v>
                </c:pt>
                <c:pt idx="145">
                  <c:v>40626.585393518304</c:v>
                </c:pt>
                <c:pt idx="146">
                  <c:v>40626.58541666645</c:v>
                </c:pt>
                <c:pt idx="147">
                  <c:v>40626.585439814597</c:v>
                </c:pt>
                <c:pt idx="148">
                  <c:v>40626.585462962743</c:v>
                </c:pt>
                <c:pt idx="149">
                  <c:v>40626.585486110889</c:v>
                </c:pt>
                <c:pt idx="150">
                  <c:v>40626.585509259035</c:v>
                </c:pt>
                <c:pt idx="151">
                  <c:v>40626.585532407182</c:v>
                </c:pt>
                <c:pt idx="152">
                  <c:v>40626.585555555328</c:v>
                </c:pt>
                <c:pt idx="153">
                  <c:v>40626.585578703474</c:v>
                </c:pt>
                <c:pt idx="154">
                  <c:v>40626.585601851621</c:v>
                </c:pt>
                <c:pt idx="155">
                  <c:v>40626.585624999767</c:v>
                </c:pt>
                <c:pt idx="156">
                  <c:v>40626.585648147913</c:v>
                </c:pt>
                <c:pt idx="157">
                  <c:v>40626.585671296059</c:v>
                </c:pt>
                <c:pt idx="158">
                  <c:v>40626.585694444206</c:v>
                </c:pt>
                <c:pt idx="159">
                  <c:v>40626.585717592352</c:v>
                </c:pt>
                <c:pt idx="160">
                  <c:v>40626.585740740498</c:v>
                </c:pt>
                <c:pt idx="161">
                  <c:v>40626.585763888645</c:v>
                </c:pt>
                <c:pt idx="162">
                  <c:v>40626.585787036791</c:v>
                </c:pt>
                <c:pt idx="163">
                  <c:v>40626.585810184937</c:v>
                </c:pt>
                <c:pt idx="164">
                  <c:v>40626.585833333083</c:v>
                </c:pt>
                <c:pt idx="165">
                  <c:v>40626.58585648123</c:v>
                </c:pt>
                <c:pt idx="166">
                  <c:v>40626.585879629376</c:v>
                </c:pt>
                <c:pt idx="167">
                  <c:v>40626.585902777522</c:v>
                </c:pt>
                <c:pt idx="168">
                  <c:v>40626.585925925669</c:v>
                </c:pt>
                <c:pt idx="169">
                  <c:v>40626.585949073815</c:v>
                </c:pt>
                <c:pt idx="170">
                  <c:v>40626.585972221961</c:v>
                </c:pt>
                <c:pt idx="171">
                  <c:v>40626.585995370107</c:v>
                </c:pt>
                <c:pt idx="172">
                  <c:v>40626.586018518254</c:v>
                </c:pt>
                <c:pt idx="173">
                  <c:v>40626.5860416664</c:v>
                </c:pt>
                <c:pt idx="174">
                  <c:v>40626.586064814546</c:v>
                </c:pt>
                <c:pt idx="175">
                  <c:v>40626.586087962693</c:v>
                </c:pt>
                <c:pt idx="176">
                  <c:v>40626.586111110839</c:v>
                </c:pt>
                <c:pt idx="177">
                  <c:v>40626.586134258985</c:v>
                </c:pt>
                <c:pt idx="178">
                  <c:v>40626.586157407131</c:v>
                </c:pt>
                <c:pt idx="179">
                  <c:v>40626.586180555278</c:v>
                </c:pt>
                <c:pt idx="180">
                  <c:v>40626.586203703424</c:v>
                </c:pt>
                <c:pt idx="181">
                  <c:v>40626.58622685157</c:v>
                </c:pt>
                <c:pt idx="182">
                  <c:v>40626.586249999717</c:v>
                </c:pt>
                <c:pt idx="183">
                  <c:v>40626.586273147863</c:v>
                </c:pt>
                <c:pt idx="184">
                  <c:v>40626.586296296009</c:v>
                </c:pt>
                <c:pt idx="185">
                  <c:v>40626.586319444155</c:v>
                </c:pt>
                <c:pt idx="186">
                  <c:v>40626.586342592302</c:v>
                </c:pt>
                <c:pt idx="187">
                  <c:v>40626.586365740448</c:v>
                </c:pt>
                <c:pt idx="188">
                  <c:v>40626.586388888594</c:v>
                </c:pt>
                <c:pt idx="189">
                  <c:v>40626.586412036741</c:v>
                </c:pt>
                <c:pt idx="190">
                  <c:v>40626.586435184887</c:v>
                </c:pt>
                <c:pt idx="191">
                  <c:v>40626.586458333033</c:v>
                </c:pt>
                <c:pt idx="192">
                  <c:v>40626.586481481179</c:v>
                </c:pt>
                <c:pt idx="193">
                  <c:v>40626.586504629326</c:v>
                </c:pt>
                <c:pt idx="194">
                  <c:v>40626.586527777472</c:v>
                </c:pt>
                <c:pt idx="195">
                  <c:v>40626.586550925618</c:v>
                </c:pt>
                <c:pt idx="196">
                  <c:v>40626.586574073764</c:v>
                </c:pt>
                <c:pt idx="197">
                  <c:v>40626.586597221911</c:v>
                </c:pt>
                <c:pt idx="198">
                  <c:v>40626.586620370057</c:v>
                </c:pt>
                <c:pt idx="199">
                  <c:v>40626.586643518203</c:v>
                </c:pt>
                <c:pt idx="200">
                  <c:v>40626.58666666635</c:v>
                </c:pt>
                <c:pt idx="201">
                  <c:v>40626.586689814496</c:v>
                </c:pt>
                <c:pt idx="202">
                  <c:v>40626.586712962642</c:v>
                </c:pt>
                <c:pt idx="203">
                  <c:v>40626.586736110788</c:v>
                </c:pt>
                <c:pt idx="204">
                  <c:v>40626.586759258935</c:v>
                </c:pt>
                <c:pt idx="205">
                  <c:v>40626.586782407081</c:v>
                </c:pt>
                <c:pt idx="206">
                  <c:v>40626.586805555227</c:v>
                </c:pt>
                <c:pt idx="207">
                  <c:v>40626.586828703374</c:v>
                </c:pt>
                <c:pt idx="208">
                  <c:v>40626.58685185152</c:v>
                </c:pt>
                <c:pt idx="209">
                  <c:v>40626.586874999666</c:v>
                </c:pt>
                <c:pt idx="210">
                  <c:v>40626.586898147812</c:v>
                </c:pt>
                <c:pt idx="211">
                  <c:v>40626.586921295959</c:v>
                </c:pt>
                <c:pt idx="212">
                  <c:v>40626.586944444105</c:v>
                </c:pt>
                <c:pt idx="213">
                  <c:v>40626.586967592251</c:v>
                </c:pt>
                <c:pt idx="214">
                  <c:v>40626.586990740398</c:v>
                </c:pt>
                <c:pt idx="215">
                  <c:v>40626.587013888544</c:v>
                </c:pt>
                <c:pt idx="216">
                  <c:v>40626.58703703669</c:v>
                </c:pt>
                <c:pt idx="217">
                  <c:v>40626.587060184836</c:v>
                </c:pt>
                <c:pt idx="218">
                  <c:v>40626.587083332983</c:v>
                </c:pt>
                <c:pt idx="219">
                  <c:v>40626.587106481129</c:v>
                </c:pt>
                <c:pt idx="220">
                  <c:v>40626.587129629275</c:v>
                </c:pt>
                <c:pt idx="221">
                  <c:v>40626.587152777422</c:v>
                </c:pt>
                <c:pt idx="222">
                  <c:v>40626.587175925568</c:v>
                </c:pt>
                <c:pt idx="223">
                  <c:v>40626.587199073714</c:v>
                </c:pt>
                <c:pt idx="224">
                  <c:v>40626.58722222186</c:v>
                </c:pt>
                <c:pt idx="225">
                  <c:v>40626.587245370007</c:v>
                </c:pt>
                <c:pt idx="226">
                  <c:v>40626.587268518153</c:v>
                </c:pt>
                <c:pt idx="227">
                  <c:v>40626.587291666299</c:v>
                </c:pt>
                <c:pt idx="228">
                  <c:v>40626.587314814446</c:v>
                </c:pt>
                <c:pt idx="229">
                  <c:v>40626.587337962592</c:v>
                </c:pt>
                <c:pt idx="230">
                  <c:v>40626.587361110738</c:v>
                </c:pt>
                <c:pt idx="231">
                  <c:v>40626.587384258884</c:v>
                </c:pt>
                <c:pt idx="232">
                  <c:v>40626.587407407031</c:v>
                </c:pt>
                <c:pt idx="233">
                  <c:v>40626.587430555177</c:v>
                </c:pt>
                <c:pt idx="234">
                  <c:v>40626.587453703323</c:v>
                </c:pt>
                <c:pt idx="235">
                  <c:v>40626.58747685147</c:v>
                </c:pt>
                <c:pt idx="236">
                  <c:v>40626.587499999616</c:v>
                </c:pt>
                <c:pt idx="237">
                  <c:v>40626.587523147762</c:v>
                </c:pt>
                <c:pt idx="238">
                  <c:v>40626.587546295908</c:v>
                </c:pt>
                <c:pt idx="239">
                  <c:v>40626.587569444055</c:v>
                </c:pt>
                <c:pt idx="240">
                  <c:v>40626.587592592201</c:v>
                </c:pt>
                <c:pt idx="241">
                  <c:v>40626.587615740347</c:v>
                </c:pt>
                <c:pt idx="242">
                  <c:v>40626.587638888494</c:v>
                </c:pt>
                <c:pt idx="243">
                  <c:v>40626.58766203664</c:v>
                </c:pt>
                <c:pt idx="244">
                  <c:v>40626.587685184786</c:v>
                </c:pt>
                <c:pt idx="245">
                  <c:v>40626.587708332932</c:v>
                </c:pt>
                <c:pt idx="246">
                  <c:v>40626.587731481079</c:v>
                </c:pt>
                <c:pt idx="247">
                  <c:v>40626.587754629225</c:v>
                </c:pt>
                <c:pt idx="248">
                  <c:v>40626.587777777371</c:v>
                </c:pt>
                <c:pt idx="249">
                  <c:v>40626.587800925518</c:v>
                </c:pt>
                <c:pt idx="250">
                  <c:v>40626.587824073664</c:v>
                </c:pt>
                <c:pt idx="251">
                  <c:v>40626.58784722181</c:v>
                </c:pt>
                <c:pt idx="252">
                  <c:v>40626.587870369956</c:v>
                </c:pt>
                <c:pt idx="253">
                  <c:v>40626.587893518103</c:v>
                </c:pt>
                <c:pt idx="254">
                  <c:v>40626.587916666249</c:v>
                </c:pt>
                <c:pt idx="255">
                  <c:v>40626.587939814395</c:v>
                </c:pt>
                <c:pt idx="256">
                  <c:v>40626.587962962541</c:v>
                </c:pt>
                <c:pt idx="257">
                  <c:v>40626.587986110688</c:v>
                </c:pt>
                <c:pt idx="258">
                  <c:v>40626.588009258834</c:v>
                </c:pt>
                <c:pt idx="259">
                  <c:v>40626.58803240698</c:v>
                </c:pt>
                <c:pt idx="260">
                  <c:v>40626.588055555127</c:v>
                </c:pt>
                <c:pt idx="261">
                  <c:v>40626.588078703273</c:v>
                </c:pt>
                <c:pt idx="262">
                  <c:v>40626.588101851419</c:v>
                </c:pt>
                <c:pt idx="263">
                  <c:v>40626.588124999565</c:v>
                </c:pt>
                <c:pt idx="264">
                  <c:v>40626.588148147712</c:v>
                </c:pt>
                <c:pt idx="265">
                  <c:v>40626.588171295858</c:v>
                </c:pt>
                <c:pt idx="266">
                  <c:v>40626.588194444004</c:v>
                </c:pt>
                <c:pt idx="267">
                  <c:v>40626.588217592151</c:v>
                </c:pt>
                <c:pt idx="268">
                  <c:v>40626.588240740297</c:v>
                </c:pt>
                <c:pt idx="269">
                  <c:v>40626.588263888443</c:v>
                </c:pt>
                <c:pt idx="270">
                  <c:v>40626.588287036589</c:v>
                </c:pt>
                <c:pt idx="271">
                  <c:v>40626.588310184736</c:v>
                </c:pt>
                <c:pt idx="272">
                  <c:v>40626.588333332882</c:v>
                </c:pt>
                <c:pt idx="273">
                  <c:v>40626.588356481028</c:v>
                </c:pt>
                <c:pt idx="274">
                  <c:v>40626.588379629175</c:v>
                </c:pt>
                <c:pt idx="275">
                  <c:v>40626.588402777321</c:v>
                </c:pt>
                <c:pt idx="276">
                  <c:v>40626.588425925467</c:v>
                </c:pt>
                <c:pt idx="277">
                  <c:v>40626.588449073613</c:v>
                </c:pt>
                <c:pt idx="278">
                  <c:v>40626.58847222176</c:v>
                </c:pt>
                <c:pt idx="279">
                  <c:v>40626.588495369906</c:v>
                </c:pt>
                <c:pt idx="280">
                  <c:v>40626.588518518052</c:v>
                </c:pt>
                <c:pt idx="281">
                  <c:v>40626.588541666199</c:v>
                </c:pt>
                <c:pt idx="282">
                  <c:v>40626.588564814345</c:v>
                </c:pt>
                <c:pt idx="283">
                  <c:v>40626.588587962491</c:v>
                </c:pt>
                <c:pt idx="284">
                  <c:v>40626.588611110637</c:v>
                </c:pt>
                <c:pt idx="285">
                  <c:v>40626.588634258784</c:v>
                </c:pt>
                <c:pt idx="286">
                  <c:v>40626.58865740693</c:v>
                </c:pt>
                <c:pt idx="287">
                  <c:v>40626.588680555076</c:v>
                </c:pt>
                <c:pt idx="288">
                  <c:v>40626.588703703223</c:v>
                </c:pt>
                <c:pt idx="289">
                  <c:v>40626.588726851369</c:v>
                </c:pt>
                <c:pt idx="290">
                  <c:v>40626.588749999515</c:v>
                </c:pt>
                <c:pt idx="291">
                  <c:v>40626.588773147661</c:v>
                </c:pt>
                <c:pt idx="292">
                  <c:v>40626.588796295808</c:v>
                </c:pt>
                <c:pt idx="293">
                  <c:v>40626.588819443954</c:v>
                </c:pt>
                <c:pt idx="294">
                  <c:v>40626.5888425921</c:v>
                </c:pt>
                <c:pt idx="295">
                  <c:v>40626.588865740247</c:v>
                </c:pt>
                <c:pt idx="296">
                  <c:v>40626.588888888393</c:v>
                </c:pt>
                <c:pt idx="297">
                  <c:v>40626.588912036539</c:v>
                </c:pt>
                <c:pt idx="298">
                  <c:v>40626.588935184685</c:v>
                </c:pt>
                <c:pt idx="299">
                  <c:v>40626.588958332832</c:v>
                </c:pt>
                <c:pt idx="300">
                  <c:v>40626.588981480978</c:v>
                </c:pt>
                <c:pt idx="301">
                  <c:v>40626.589004629124</c:v>
                </c:pt>
                <c:pt idx="302">
                  <c:v>40626.589027777271</c:v>
                </c:pt>
                <c:pt idx="303">
                  <c:v>40626.589050925417</c:v>
                </c:pt>
                <c:pt idx="304">
                  <c:v>40626.589074073563</c:v>
                </c:pt>
                <c:pt idx="305">
                  <c:v>40626.589097221709</c:v>
                </c:pt>
                <c:pt idx="306">
                  <c:v>40626.589120369856</c:v>
                </c:pt>
                <c:pt idx="307">
                  <c:v>40626.589143518002</c:v>
                </c:pt>
                <c:pt idx="308">
                  <c:v>40626.589166666148</c:v>
                </c:pt>
                <c:pt idx="309">
                  <c:v>40626.589189814295</c:v>
                </c:pt>
                <c:pt idx="310">
                  <c:v>40626.589212962441</c:v>
                </c:pt>
                <c:pt idx="311">
                  <c:v>40626.589236110587</c:v>
                </c:pt>
                <c:pt idx="312">
                  <c:v>40626.589259258733</c:v>
                </c:pt>
                <c:pt idx="313">
                  <c:v>40626.58928240688</c:v>
                </c:pt>
                <c:pt idx="314">
                  <c:v>40626.589305555026</c:v>
                </c:pt>
                <c:pt idx="315">
                  <c:v>40626.589328703172</c:v>
                </c:pt>
                <c:pt idx="316">
                  <c:v>40626.589351851318</c:v>
                </c:pt>
                <c:pt idx="317">
                  <c:v>40626.589374999465</c:v>
                </c:pt>
                <c:pt idx="318">
                  <c:v>40626.589398147611</c:v>
                </c:pt>
                <c:pt idx="319">
                  <c:v>40626.589421295757</c:v>
                </c:pt>
                <c:pt idx="320">
                  <c:v>40626.589444443904</c:v>
                </c:pt>
                <c:pt idx="321">
                  <c:v>40626.58946759205</c:v>
                </c:pt>
                <c:pt idx="322">
                  <c:v>40626.589490740196</c:v>
                </c:pt>
                <c:pt idx="323">
                  <c:v>40626.589513888342</c:v>
                </c:pt>
                <c:pt idx="324">
                  <c:v>40626.589537036489</c:v>
                </c:pt>
                <c:pt idx="325">
                  <c:v>40626.589560184635</c:v>
                </c:pt>
                <c:pt idx="326">
                  <c:v>40626.589583332781</c:v>
                </c:pt>
                <c:pt idx="327">
                  <c:v>40626.589606480928</c:v>
                </c:pt>
                <c:pt idx="328">
                  <c:v>40626.589629629074</c:v>
                </c:pt>
                <c:pt idx="329">
                  <c:v>40626.58965277722</c:v>
                </c:pt>
                <c:pt idx="330">
                  <c:v>40626.589675925366</c:v>
                </c:pt>
                <c:pt idx="331">
                  <c:v>40626.589699073513</c:v>
                </c:pt>
                <c:pt idx="332">
                  <c:v>40626.589722221659</c:v>
                </c:pt>
                <c:pt idx="333">
                  <c:v>40626.589745369805</c:v>
                </c:pt>
                <c:pt idx="334">
                  <c:v>40626.589768517952</c:v>
                </c:pt>
                <c:pt idx="335">
                  <c:v>40626.589791666098</c:v>
                </c:pt>
                <c:pt idx="336">
                  <c:v>40626.589814814244</c:v>
                </c:pt>
                <c:pt idx="337">
                  <c:v>40626.58983796239</c:v>
                </c:pt>
                <c:pt idx="338">
                  <c:v>40626.589861110537</c:v>
                </c:pt>
                <c:pt idx="339">
                  <c:v>40626.589884258683</c:v>
                </c:pt>
                <c:pt idx="340">
                  <c:v>40626.589907406829</c:v>
                </c:pt>
                <c:pt idx="341">
                  <c:v>40626.589930554976</c:v>
                </c:pt>
                <c:pt idx="342">
                  <c:v>40626.589953703122</c:v>
                </c:pt>
                <c:pt idx="343">
                  <c:v>40626.589976851268</c:v>
                </c:pt>
                <c:pt idx="344">
                  <c:v>40626.589999999414</c:v>
                </c:pt>
                <c:pt idx="345">
                  <c:v>40626.590023147561</c:v>
                </c:pt>
                <c:pt idx="346">
                  <c:v>40626.590046295707</c:v>
                </c:pt>
                <c:pt idx="347">
                  <c:v>40626.590069443853</c:v>
                </c:pt>
                <c:pt idx="348">
                  <c:v>40626.590092592</c:v>
                </c:pt>
                <c:pt idx="349">
                  <c:v>40626.590115740146</c:v>
                </c:pt>
                <c:pt idx="350">
                  <c:v>40626.590138888292</c:v>
                </c:pt>
                <c:pt idx="351">
                  <c:v>40626.590162036438</c:v>
                </c:pt>
                <c:pt idx="352">
                  <c:v>40626.590185184585</c:v>
                </c:pt>
                <c:pt idx="353">
                  <c:v>40626.590208332731</c:v>
                </c:pt>
                <c:pt idx="354">
                  <c:v>40626.590231480877</c:v>
                </c:pt>
                <c:pt idx="355">
                  <c:v>40626.590254629024</c:v>
                </c:pt>
                <c:pt idx="356">
                  <c:v>40626.59027777717</c:v>
                </c:pt>
                <c:pt idx="357">
                  <c:v>40626.590300925316</c:v>
                </c:pt>
                <c:pt idx="358">
                  <c:v>40626.590324073462</c:v>
                </c:pt>
                <c:pt idx="359">
                  <c:v>40626.590347221609</c:v>
                </c:pt>
                <c:pt idx="360">
                  <c:v>40626.590370369755</c:v>
                </c:pt>
                <c:pt idx="361">
                  <c:v>40626.590393517901</c:v>
                </c:pt>
                <c:pt idx="362">
                  <c:v>40626.590416666048</c:v>
                </c:pt>
                <c:pt idx="363">
                  <c:v>40626.590439814194</c:v>
                </c:pt>
                <c:pt idx="364">
                  <c:v>40626.59046296234</c:v>
                </c:pt>
                <c:pt idx="365">
                  <c:v>40626.590486110486</c:v>
                </c:pt>
                <c:pt idx="366">
                  <c:v>40626.590509258633</c:v>
                </c:pt>
                <c:pt idx="367">
                  <c:v>40626.590532406779</c:v>
                </c:pt>
                <c:pt idx="368">
                  <c:v>40626.590555554925</c:v>
                </c:pt>
                <c:pt idx="369">
                  <c:v>40626.590578703072</c:v>
                </c:pt>
                <c:pt idx="370">
                  <c:v>40626.590601851218</c:v>
                </c:pt>
                <c:pt idx="371">
                  <c:v>40626.590624999364</c:v>
                </c:pt>
                <c:pt idx="372">
                  <c:v>40626.59064814751</c:v>
                </c:pt>
                <c:pt idx="373">
                  <c:v>40626.590671295657</c:v>
                </c:pt>
                <c:pt idx="374">
                  <c:v>40626.590694443803</c:v>
                </c:pt>
                <c:pt idx="375">
                  <c:v>40626.590717591949</c:v>
                </c:pt>
                <c:pt idx="376">
                  <c:v>40626.590740740095</c:v>
                </c:pt>
                <c:pt idx="377">
                  <c:v>40626.590763888242</c:v>
                </c:pt>
                <c:pt idx="378">
                  <c:v>40626.590787036388</c:v>
                </c:pt>
                <c:pt idx="379">
                  <c:v>40626.590810184534</c:v>
                </c:pt>
                <c:pt idx="380">
                  <c:v>40626.590833332681</c:v>
                </c:pt>
                <c:pt idx="381">
                  <c:v>40626.590856480827</c:v>
                </c:pt>
                <c:pt idx="382">
                  <c:v>40626.590879628973</c:v>
                </c:pt>
                <c:pt idx="383">
                  <c:v>40626.590902777119</c:v>
                </c:pt>
                <c:pt idx="384">
                  <c:v>40626.590925925266</c:v>
                </c:pt>
                <c:pt idx="385">
                  <c:v>40626.590949073412</c:v>
                </c:pt>
                <c:pt idx="386">
                  <c:v>40626.590972221558</c:v>
                </c:pt>
                <c:pt idx="387">
                  <c:v>40626.590995369705</c:v>
                </c:pt>
                <c:pt idx="388">
                  <c:v>40626.591018517851</c:v>
                </c:pt>
                <c:pt idx="389">
                  <c:v>40626.591041665997</c:v>
                </c:pt>
                <c:pt idx="390">
                  <c:v>40626.591064814143</c:v>
                </c:pt>
                <c:pt idx="391">
                  <c:v>40626.59108796229</c:v>
                </c:pt>
                <c:pt idx="392">
                  <c:v>40626.591111110436</c:v>
                </c:pt>
                <c:pt idx="393">
                  <c:v>40626.591134258582</c:v>
                </c:pt>
                <c:pt idx="394">
                  <c:v>40626.591157406729</c:v>
                </c:pt>
                <c:pt idx="395">
                  <c:v>40626.591180554875</c:v>
                </c:pt>
                <c:pt idx="396">
                  <c:v>40626.591203703021</c:v>
                </c:pt>
                <c:pt idx="397">
                  <c:v>40626.591226851167</c:v>
                </c:pt>
                <c:pt idx="398">
                  <c:v>40626.591249999314</c:v>
                </c:pt>
                <c:pt idx="399">
                  <c:v>40626.59127314746</c:v>
                </c:pt>
                <c:pt idx="400">
                  <c:v>40626.591296295606</c:v>
                </c:pt>
                <c:pt idx="401">
                  <c:v>40626.591319443753</c:v>
                </c:pt>
                <c:pt idx="402">
                  <c:v>40626.591342591899</c:v>
                </c:pt>
                <c:pt idx="403">
                  <c:v>40626.591365740045</c:v>
                </c:pt>
                <c:pt idx="404">
                  <c:v>40626.591388888191</c:v>
                </c:pt>
                <c:pt idx="405">
                  <c:v>40626.591412036338</c:v>
                </c:pt>
                <c:pt idx="406">
                  <c:v>40626.591435184484</c:v>
                </c:pt>
                <c:pt idx="407">
                  <c:v>40626.59145833263</c:v>
                </c:pt>
                <c:pt idx="408">
                  <c:v>40626.591481480777</c:v>
                </c:pt>
                <c:pt idx="409">
                  <c:v>40626.591504628923</c:v>
                </c:pt>
                <c:pt idx="410">
                  <c:v>40626.591527777069</c:v>
                </c:pt>
                <c:pt idx="411">
                  <c:v>40626.591550925215</c:v>
                </c:pt>
                <c:pt idx="412">
                  <c:v>40626.591574073362</c:v>
                </c:pt>
                <c:pt idx="413">
                  <c:v>40626.591597221508</c:v>
                </c:pt>
                <c:pt idx="414">
                  <c:v>40626.591620369654</c:v>
                </c:pt>
                <c:pt idx="415">
                  <c:v>40626.591643517801</c:v>
                </c:pt>
                <c:pt idx="416">
                  <c:v>40626.591666665947</c:v>
                </c:pt>
                <c:pt idx="417">
                  <c:v>40626.591689814093</c:v>
                </c:pt>
                <c:pt idx="418">
                  <c:v>40626.591712962239</c:v>
                </c:pt>
                <c:pt idx="419">
                  <c:v>40626.591736110386</c:v>
                </c:pt>
                <c:pt idx="420">
                  <c:v>40626.591759258532</c:v>
                </c:pt>
                <c:pt idx="421">
                  <c:v>40626.591782406678</c:v>
                </c:pt>
                <c:pt idx="422">
                  <c:v>40626.591805554825</c:v>
                </c:pt>
                <c:pt idx="423">
                  <c:v>40626.591828702971</c:v>
                </c:pt>
                <c:pt idx="424">
                  <c:v>40626.591851851117</c:v>
                </c:pt>
                <c:pt idx="425">
                  <c:v>40626.591874999263</c:v>
                </c:pt>
                <c:pt idx="426">
                  <c:v>40626.59189814741</c:v>
                </c:pt>
                <c:pt idx="427">
                  <c:v>40626.591921295556</c:v>
                </c:pt>
                <c:pt idx="428">
                  <c:v>40626.591944443702</c:v>
                </c:pt>
                <c:pt idx="429">
                  <c:v>40626.591967591849</c:v>
                </c:pt>
                <c:pt idx="430">
                  <c:v>40626.591990739995</c:v>
                </c:pt>
                <c:pt idx="431">
                  <c:v>40626.592013888141</c:v>
                </c:pt>
                <c:pt idx="432">
                  <c:v>40626.592037036287</c:v>
                </c:pt>
                <c:pt idx="433">
                  <c:v>40626.592060184434</c:v>
                </c:pt>
                <c:pt idx="434">
                  <c:v>40626.59208333258</c:v>
                </c:pt>
                <c:pt idx="435">
                  <c:v>40626.592106480726</c:v>
                </c:pt>
                <c:pt idx="436">
                  <c:v>40626.592129628872</c:v>
                </c:pt>
                <c:pt idx="437">
                  <c:v>40626.592152777019</c:v>
                </c:pt>
                <c:pt idx="438">
                  <c:v>40626.592175925165</c:v>
                </c:pt>
                <c:pt idx="439">
                  <c:v>40626.592199073311</c:v>
                </c:pt>
                <c:pt idx="440">
                  <c:v>40626.592222221458</c:v>
                </c:pt>
                <c:pt idx="441">
                  <c:v>40626.592245369604</c:v>
                </c:pt>
                <c:pt idx="442">
                  <c:v>40626.59226851775</c:v>
                </c:pt>
                <c:pt idx="443">
                  <c:v>40626.592291665896</c:v>
                </c:pt>
                <c:pt idx="444">
                  <c:v>40626.592314814043</c:v>
                </c:pt>
                <c:pt idx="445">
                  <c:v>40626.592337962189</c:v>
                </c:pt>
                <c:pt idx="446">
                  <c:v>40626.592361110335</c:v>
                </c:pt>
                <c:pt idx="447">
                  <c:v>40626.592384258482</c:v>
                </c:pt>
                <c:pt idx="448">
                  <c:v>40626.592407406628</c:v>
                </c:pt>
                <c:pt idx="449">
                  <c:v>40626.592430554774</c:v>
                </c:pt>
                <c:pt idx="450">
                  <c:v>40626.59245370292</c:v>
                </c:pt>
                <c:pt idx="451">
                  <c:v>40626.592476851067</c:v>
                </c:pt>
                <c:pt idx="452">
                  <c:v>40626.592499999213</c:v>
                </c:pt>
                <c:pt idx="453">
                  <c:v>40626.592523147359</c:v>
                </c:pt>
                <c:pt idx="454">
                  <c:v>40626.592546295506</c:v>
                </c:pt>
                <c:pt idx="455">
                  <c:v>40626.592569443652</c:v>
                </c:pt>
                <c:pt idx="456">
                  <c:v>40626.592592591798</c:v>
                </c:pt>
                <c:pt idx="457">
                  <c:v>40626.592615739944</c:v>
                </c:pt>
                <c:pt idx="458">
                  <c:v>40626.592638888091</c:v>
                </c:pt>
                <c:pt idx="459">
                  <c:v>40626.592662036237</c:v>
                </c:pt>
                <c:pt idx="460">
                  <c:v>40626.592685184383</c:v>
                </c:pt>
                <c:pt idx="461">
                  <c:v>40626.59270833253</c:v>
                </c:pt>
                <c:pt idx="462">
                  <c:v>40626.592731480676</c:v>
                </c:pt>
                <c:pt idx="463">
                  <c:v>40626.592754628822</c:v>
                </c:pt>
                <c:pt idx="464">
                  <c:v>40626.592777776968</c:v>
                </c:pt>
                <c:pt idx="465">
                  <c:v>40626.592800925115</c:v>
                </c:pt>
                <c:pt idx="466">
                  <c:v>40626.592824073261</c:v>
                </c:pt>
                <c:pt idx="467">
                  <c:v>40626.592847221407</c:v>
                </c:pt>
                <c:pt idx="468">
                  <c:v>40626.592870369554</c:v>
                </c:pt>
                <c:pt idx="469">
                  <c:v>40626.5928935177</c:v>
                </c:pt>
                <c:pt idx="470">
                  <c:v>40626.592916665846</c:v>
                </c:pt>
                <c:pt idx="471">
                  <c:v>40626.592939813992</c:v>
                </c:pt>
                <c:pt idx="472">
                  <c:v>40626.592962962139</c:v>
                </c:pt>
                <c:pt idx="473">
                  <c:v>40626.592986110285</c:v>
                </c:pt>
                <c:pt idx="474">
                  <c:v>40626.593009258431</c:v>
                </c:pt>
                <c:pt idx="475">
                  <c:v>40626.593032406578</c:v>
                </c:pt>
                <c:pt idx="476">
                  <c:v>40626.593055554724</c:v>
                </c:pt>
                <c:pt idx="477">
                  <c:v>40626.59307870287</c:v>
                </c:pt>
                <c:pt idx="478">
                  <c:v>40626.593101851016</c:v>
                </c:pt>
                <c:pt idx="479">
                  <c:v>40626.593124999163</c:v>
                </c:pt>
                <c:pt idx="480">
                  <c:v>40626.593148147309</c:v>
                </c:pt>
              </c:numCache>
            </c:numRef>
          </c:cat>
          <c:val>
            <c:numRef>
              <c:f>Evaluation!$M$49:$M$529</c:f>
              <c:numCache>
                <c:formatCode>0.000</c:formatCode>
                <c:ptCount val="481"/>
                <c:pt idx="0">
                  <c:v>535.42266845703227</c:v>
                </c:pt>
                <c:pt idx="1">
                  <c:v>534.83807689540799</c:v>
                </c:pt>
                <c:pt idx="2">
                  <c:v>534.20920146949845</c:v>
                </c:pt>
                <c:pt idx="3">
                  <c:v>533.63771448439695</c:v>
                </c:pt>
                <c:pt idx="4">
                  <c:v>533.1402028697953</c:v>
                </c:pt>
                <c:pt idx="5">
                  <c:v>532.85078577900742</c:v>
                </c:pt>
                <c:pt idx="6">
                  <c:v>532.57462754546179</c:v>
                </c:pt>
                <c:pt idx="7">
                  <c:v>532.35791650154317</c:v>
                </c:pt>
                <c:pt idx="8">
                  <c:v>532.16896852068692</c:v>
                </c:pt>
                <c:pt idx="9">
                  <c:v>531.98021841278182</c:v>
                </c:pt>
                <c:pt idx="10">
                  <c:v>531.76768446243102</c:v>
                </c:pt>
                <c:pt idx="11">
                  <c:v>531.58237055297877</c:v>
                </c:pt>
                <c:pt idx="12">
                  <c:v>531.39678208719511</c:v>
                </c:pt>
                <c:pt idx="13">
                  <c:v>531.21095475740321</c:v>
                </c:pt>
                <c:pt idx="14">
                  <c:v>530.95305164018453</c:v>
                </c:pt>
                <c:pt idx="15">
                  <c:v>530.7282665555573</c:v>
                </c:pt>
                <c:pt idx="16">
                  <c:v>530.55625015119767</c:v>
                </c:pt>
                <c:pt idx="17">
                  <c:v>530.40618650675776</c:v>
                </c:pt>
                <c:pt idx="18">
                  <c:v>530.17939779579535</c:v>
                </c:pt>
                <c:pt idx="19">
                  <c:v>530.07750621226376</c:v>
                </c:pt>
                <c:pt idx="20">
                  <c:v>530.10832255659363</c:v>
                </c:pt>
                <c:pt idx="21">
                  <c:v>530.15872986759291</c:v>
                </c:pt>
                <c:pt idx="22">
                  <c:v>530.17821886360207</c:v>
                </c:pt>
                <c:pt idx="23">
                  <c:v>530.17080892556987</c:v>
                </c:pt>
                <c:pt idx="24">
                  <c:v>530.13999691492165</c:v>
                </c:pt>
                <c:pt idx="25">
                  <c:v>530.08882510109754</c:v>
                </c:pt>
                <c:pt idx="26">
                  <c:v>530.01994025851036</c:v>
                </c:pt>
                <c:pt idx="27">
                  <c:v>529.93564508089935</c:v>
                </c:pt>
                <c:pt idx="28">
                  <c:v>529.83794291181755</c:v>
                </c:pt>
                <c:pt idx="29">
                  <c:v>529.72857666015625</c:v>
                </c:pt>
                <c:pt idx="30">
                  <c:v>529.94027496152808</c:v>
                </c:pt>
                <c:pt idx="31">
                  <c:v>533.04438340855779</c:v>
                </c:pt>
                <c:pt idx="32">
                  <c:v>535.76931890601452</c:v>
                </c:pt>
                <c:pt idx="33">
                  <c:v>539.33885758667293</c:v>
                </c:pt>
                <c:pt idx="34">
                  <c:v>542.82824013625134</c:v>
                </c:pt>
                <c:pt idx="35">
                  <c:v>545.88836410292538</c:v>
                </c:pt>
                <c:pt idx="36">
                  <c:v>548.52712111864628</c:v>
                </c:pt>
                <c:pt idx="37">
                  <c:v>550</c:v>
                </c:pt>
                <c:pt idx="38">
                  <c:v>550</c:v>
                </c:pt>
                <c:pt idx="39">
                  <c:v>550</c:v>
                </c:pt>
                <c:pt idx="40">
                  <c:v>550</c:v>
                </c:pt>
                <c:pt idx="41">
                  <c:v>550</c:v>
                </c:pt>
                <c:pt idx="42">
                  <c:v>550</c:v>
                </c:pt>
                <c:pt idx="43">
                  <c:v>550</c:v>
                </c:pt>
                <c:pt idx="44">
                  <c:v>550</c:v>
                </c:pt>
                <c:pt idx="45">
                  <c:v>550</c:v>
                </c:pt>
                <c:pt idx="46">
                  <c:v>550</c:v>
                </c:pt>
                <c:pt idx="47">
                  <c:v>550</c:v>
                </c:pt>
                <c:pt idx="48">
                  <c:v>550</c:v>
                </c:pt>
                <c:pt idx="49">
                  <c:v>550</c:v>
                </c:pt>
                <c:pt idx="50">
                  <c:v>550</c:v>
                </c:pt>
                <c:pt idx="51">
                  <c:v>550</c:v>
                </c:pt>
                <c:pt idx="52">
                  <c:v>550</c:v>
                </c:pt>
                <c:pt idx="53">
                  <c:v>550</c:v>
                </c:pt>
                <c:pt idx="54">
                  <c:v>550</c:v>
                </c:pt>
                <c:pt idx="55">
                  <c:v>550</c:v>
                </c:pt>
                <c:pt idx="56">
                  <c:v>550</c:v>
                </c:pt>
                <c:pt idx="57">
                  <c:v>550</c:v>
                </c:pt>
                <c:pt idx="58">
                  <c:v>550</c:v>
                </c:pt>
                <c:pt idx="59">
                  <c:v>550</c:v>
                </c:pt>
                <c:pt idx="60">
                  <c:v>550</c:v>
                </c:pt>
                <c:pt idx="61">
                  <c:v>550</c:v>
                </c:pt>
                <c:pt idx="62">
                  <c:v>549.995652917705</c:v>
                </c:pt>
                <c:pt idx="63">
                  <c:v>549.99227611273602</c:v>
                </c:pt>
                <c:pt idx="64">
                  <c:v>549.82196007056496</c:v>
                </c:pt>
                <c:pt idx="65">
                  <c:v>549.69814626241703</c:v>
                </c:pt>
                <c:pt idx="66">
                  <c:v>549.54292142212967</c:v>
                </c:pt>
                <c:pt idx="67">
                  <c:v>549.31236556497106</c:v>
                </c:pt>
                <c:pt idx="68">
                  <c:v>549.16009910969717</c:v>
                </c:pt>
                <c:pt idx="69">
                  <c:v>549.07594443406288</c:v>
                </c:pt>
                <c:pt idx="70">
                  <c:v>549.00313502288873</c:v>
                </c:pt>
                <c:pt idx="71">
                  <c:v>548.86832801605544</c:v>
                </c:pt>
                <c:pt idx="72">
                  <c:v>548.77540706865136</c:v>
                </c:pt>
                <c:pt idx="73">
                  <c:v>548.62301159021433</c:v>
                </c:pt>
                <c:pt idx="74">
                  <c:v>548.29909331021292</c:v>
                </c:pt>
                <c:pt idx="75">
                  <c:v>547.94573015241633</c:v>
                </c:pt>
                <c:pt idx="76">
                  <c:v>547.66266535367413</c:v>
                </c:pt>
                <c:pt idx="77">
                  <c:v>547.27297674883357</c:v>
                </c:pt>
                <c:pt idx="78">
                  <c:v>546.93435281924997</c:v>
                </c:pt>
                <c:pt idx="79">
                  <c:v>546.52028376249052</c:v>
                </c:pt>
                <c:pt idx="80">
                  <c:v>546.18440483165057</c:v>
                </c:pt>
                <c:pt idx="81">
                  <c:v>545.77272392379814</c:v>
                </c:pt>
                <c:pt idx="82">
                  <c:v>545.3430987148547</c:v>
                </c:pt>
                <c:pt idx="83">
                  <c:v>544.72998715040274</c:v>
                </c:pt>
                <c:pt idx="84">
                  <c:v>544.26885322169676</c:v>
                </c:pt>
                <c:pt idx="85">
                  <c:v>543.89202785226337</c:v>
                </c:pt>
                <c:pt idx="86">
                  <c:v>543.61259835639396</c:v>
                </c:pt>
                <c:pt idx="87">
                  <c:v>543.39385584352851</c:v>
                </c:pt>
                <c:pt idx="88">
                  <c:v>543.15595159505324</c:v>
                </c:pt>
                <c:pt idx="89">
                  <c:v>542.73368469320542</c:v>
                </c:pt>
                <c:pt idx="90">
                  <c:v>542.24684625057603</c:v>
                </c:pt>
                <c:pt idx="91">
                  <c:v>541.84765795402939</c:v>
                </c:pt>
                <c:pt idx="92">
                  <c:v>541.52472528457463</c:v>
                </c:pt>
                <c:pt idx="93">
                  <c:v>541.14826361604037</c:v>
                </c:pt>
                <c:pt idx="94">
                  <c:v>540.77323513721694</c:v>
                </c:pt>
                <c:pt idx="95">
                  <c:v>540.51923349300773</c:v>
                </c:pt>
                <c:pt idx="96">
                  <c:v>540.22669780835031</c:v>
                </c:pt>
                <c:pt idx="97">
                  <c:v>539.94864092741295</c:v>
                </c:pt>
                <c:pt idx="98">
                  <c:v>539.73109258953832</c:v>
                </c:pt>
                <c:pt idx="99">
                  <c:v>539.54223069221507</c:v>
                </c:pt>
                <c:pt idx="100">
                  <c:v>539.35437000625836</c:v>
                </c:pt>
                <c:pt idx="101">
                  <c:v>539.14333294719381</c:v>
                </c:pt>
                <c:pt idx="102">
                  <c:v>539.00804784626166</c:v>
                </c:pt>
                <c:pt idx="103">
                  <c:v>538.84284298125203</c:v>
                </c:pt>
                <c:pt idx="104">
                  <c:v>538.67556391340827</c:v>
                </c:pt>
                <c:pt idx="105">
                  <c:v>538.60230425675127</c:v>
                </c:pt>
                <c:pt idx="106">
                  <c:v>538.56292950400064</c:v>
                </c:pt>
                <c:pt idx="107">
                  <c:v>538.55303461764845</c:v>
                </c:pt>
                <c:pt idx="108">
                  <c:v>538.44891582041339</c:v>
                </c:pt>
                <c:pt idx="109">
                  <c:v>538.33478163153347</c:v>
                </c:pt>
                <c:pt idx="110">
                  <c:v>538.25984603574875</c:v>
                </c:pt>
                <c:pt idx="111">
                  <c:v>538.24296920787015</c:v>
                </c:pt>
                <c:pt idx="112">
                  <c:v>538.20473553233023</c:v>
                </c:pt>
                <c:pt idx="113">
                  <c:v>538.07596198850194</c:v>
                </c:pt>
                <c:pt idx="114">
                  <c:v>537.94037817008586</c:v>
                </c:pt>
                <c:pt idx="115">
                  <c:v>537.82282540469157</c:v>
                </c:pt>
                <c:pt idx="116">
                  <c:v>537.62504425268992</c:v>
                </c:pt>
                <c:pt idx="117">
                  <c:v>537.40537638816625</c:v>
                </c:pt>
                <c:pt idx="118">
                  <c:v>537.19071451074524</c:v>
                </c:pt>
                <c:pt idx="119">
                  <c:v>537.02831982592977</c:v>
                </c:pt>
                <c:pt idx="120">
                  <c:v>536.93535359059433</c:v>
                </c:pt>
                <c:pt idx="121">
                  <c:v>536.87883411439338</c:v>
                </c:pt>
                <c:pt idx="122">
                  <c:v>536.80611133481307</c:v>
                </c:pt>
                <c:pt idx="123">
                  <c:v>536.7192916812927</c:v>
                </c:pt>
                <c:pt idx="124">
                  <c:v>536.59616032044778</c:v>
                </c:pt>
                <c:pt idx="125">
                  <c:v>536.48944119314035</c:v>
                </c:pt>
                <c:pt idx="126">
                  <c:v>536.39700070901063</c:v>
                </c:pt>
                <c:pt idx="127">
                  <c:v>536.38885062018494</c:v>
                </c:pt>
                <c:pt idx="128">
                  <c:v>536.35820920762114</c:v>
                </c:pt>
                <c:pt idx="129">
                  <c:v>536.30800034340518</c:v>
                </c:pt>
                <c:pt idx="130">
                  <c:v>536.26472378816493</c:v>
                </c:pt>
                <c:pt idx="131">
                  <c:v>536.25143433364678</c:v>
                </c:pt>
                <c:pt idx="132">
                  <c:v>536.24018622976007</c:v>
                </c:pt>
                <c:pt idx="133">
                  <c:v>536.2308055360063</c:v>
                </c:pt>
                <c:pt idx="134">
                  <c:v>536.22304948906822</c:v>
                </c:pt>
                <c:pt idx="135">
                  <c:v>536.16879490103349</c:v>
                </c:pt>
                <c:pt idx="136">
                  <c:v>536.09799210199162</c:v>
                </c:pt>
                <c:pt idx="137">
                  <c:v>536.06075481536607</c:v>
                </c:pt>
                <c:pt idx="138">
                  <c:v>536.05271952454268</c:v>
                </c:pt>
                <c:pt idx="139">
                  <c:v>536.07008997006722</c:v>
                </c:pt>
                <c:pt idx="140">
                  <c:v>536.10956340621442</c:v>
                </c:pt>
                <c:pt idx="141">
                  <c:v>535.98087299388908</c:v>
                </c:pt>
                <c:pt idx="142">
                  <c:v>535.86891233516599</c:v>
                </c:pt>
                <c:pt idx="143">
                  <c:v>535.77150656207687</c:v>
                </c:pt>
                <c:pt idx="144">
                  <c:v>535.68676353948933</c:v>
                </c:pt>
                <c:pt idx="145">
                  <c:v>535.61303710983827</c:v>
                </c:pt>
                <c:pt idx="146">
                  <c:v>535.50093266004933</c:v>
                </c:pt>
                <c:pt idx="147">
                  <c:v>535.33153381299348</c:v>
                </c:pt>
                <c:pt idx="148">
                  <c:v>535.01637343757909</c:v>
                </c:pt>
                <c:pt idx="149">
                  <c:v>534.64626850823231</c:v>
                </c:pt>
                <c:pt idx="150">
                  <c:v>534.20449726013487</c:v>
                </c:pt>
                <c:pt idx="151">
                  <c:v>533.91598024194275</c:v>
                </c:pt>
                <c:pt idx="152">
                  <c:v>533.59310246037603</c:v>
                </c:pt>
                <c:pt idx="153">
                  <c:v>533.26419537150309</c:v>
                </c:pt>
                <c:pt idx="154">
                  <c:v>532.97804620418367</c:v>
                </c:pt>
                <c:pt idx="155">
                  <c:v>532.65722845287621</c:v>
                </c:pt>
                <c:pt idx="156">
                  <c:v>532.40207300115196</c:v>
                </c:pt>
                <c:pt idx="157">
                  <c:v>532.13217577432556</c:v>
                </c:pt>
                <c:pt idx="158">
                  <c:v>531.94527717081291</c:v>
                </c:pt>
                <c:pt idx="159">
                  <c:v>531.73476340193054</c:v>
                </c:pt>
                <c:pt idx="160">
                  <c:v>531.52766043108977</c:v>
                </c:pt>
                <c:pt idx="161">
                  <c:v>531.29947742754825</c:v>
                </c:pt>
                <c:pt idx="162">
                  <c:v>531.17291762529032</c:v>
                </c:pt>
                <c:pt idx="163">
                  <c:v>531.1826819919753</c:v>
                </c:pt>
                <c:pt idx="164">
                  <c:v>531.16712956399442</c:v>
                </c:pt>
                <c:pt idx="165">
                  <c:v>531.20160237056109</c:v>
                </c:pt>
                <c:pt idx="166">
                  <c:v>531.3034616880135</c:v>
                </c:pt>
                <c:pt idx="167">
                  <c:v>531.34416731037084</c:v>
                </c:pt>
                <c:pt idx="168">
                  <c:v>531.42749318564802</c:v>
                </c:pt>
                <c:pt idx="169">
                  <c:v>531.45207471331287</c:v>
                </c:pt>
                <c:pt idx="170">
                  <c:v>531.49741663429438</c:v>
                </c:pt>
                <c:pt idx="171">
                  <c:v>531.5847760893746</c:v>
                </c:pt>
                <c:pt idx="172">
                  <c:v>531.51695142873189</c:v>
                </c:pt>
                <c:pt idx="173">
                  <c:v>531.41003199014642</c:v>
                </c:pt>
                <c:pt idx="174">
                  <c:v>531.38897148940009</c:v>
                </c:pt>
                <c:pt idx="175">
                  <c:v>531.4664728214035</c:v>
                </c:pt>
                <c:pt idx="176">
                  <c:v>531.60585839106955</c:v>
                </c:pt>
                <c:pt idx="177">
                  <c:v>531.84690379624476</c:v>
                </c:pt>
                <c:pt idx="178">
                  <c:v>532.03265730683404</c:v>
                </c:pt>
                <c:pt idx="179">
                  <c:v>532.21821885295992</c:v>
                </c:pt>
                <c:pt idx="180">
                  <c:v>532.37965739808942</c:v>
                </c:pt>
                <c:pt idx="181">
                  <c:v>532.56811235126202</c:v>
                </c:pt>
                <c:pt idx="182">
                  <c:v>532.68406474161225</c:v>
                </c:pt>
                <c:pt idx="183">
                  <c:v>532.80889931313015</c:v>
                </c:pt>
                <c:pt idx="184">
                  <c:v>532.94155281734743</c:v>
                </c:pt>
                <c:pt idx="185">
                  <c:v>532.93708997136707</c:v>
                </c:pt>
                <c:pt idx="186">
                  <c:v>532.76542391688838</c:v>
                </c:pt>
                <c:pt idx="187">
                  <c:v>532.52015904675568</c:v>
                </c:pt>
                <c:pt idx="188">
                  <c:v>532.16295122317763</c:v>
                </c:pt>
                <c:pt idx="189">
                  <c:v>531.8042684328384</c:v>
                </c:pt>
                <c:pt idx="190">
                  <c:v>531.51617039715643</c:v>
                </c:pt>
                <c:pt idx="191">
                  <c:v>531.28948109802627</c:v>
                </c:pt>
                <c:pt idx="192">
                  <c:v>531.14026482669306</c:v>
                </c:pt>
                <c:pt idx="193">
                  <c:v>530.93848725981002</c:v>
                </c:pt>
                <c:pt idx="194">
                  <c:v>530.78689676853492</c:v>
                </c:pt>
                <c:pt idx="195">
                  <c:v>530.63105704921236</c:v>
                </c:pt>
                <c:pt idx="196">
                  <c:v>530.49547649340184</c:v>
                </c:pt>
                <c:pt idx="197">
                  <c:v>530.37752140984662</c:v>
                </c:pt>
                <c:pt idx="198">
                  <c:v>530.29885647906679</c:v>
                </c:pt>
                <c:pt idx="199">
                  <c:v>530.15855001354885</c:v>
                </c:pt>
                <c:pt idx="200">
                  <c:v>530.01252739663505</c:v>
                </c:pt>
                <c:pt idx="201">
                  <c:v>529.90944371183321</c:v>
                </c:pt>
                <c:pt idx="202">
                  <c:v>529.86767288988187</c:v>
                </c:pt>
                <c:pt idx="203">
                  <c:v>529.92724767752054</c:v>
                </c:pt>
                <c:pt idx="204">
                  <c:v>530.00303373467932</c:v>
                </c:pt>
                <c:pt idx="205">
                  <c:v>530.16488300714377</c:v>
                </c:pt>
                <c:pt idx="206">
                  <c:v>530.3056918741878</c:v>
                </c:pt>
                <c:pt idx="207">
                  <c:v>530.47610757234247</c:v>
                </c:pt>
                <c:pt idx="208">
                  <c:v>530.69623720547645</c:v>
                </c:pt>
                <c:pt idx="209">
                  <c:v>530.93575340521295</c:v>
                </c:pt>
                <c:pt idx="210">
                  <c:v>531.04821709624753</c:v>
                </c:pt>
                <c:pt idx="211">
                  <c:v>531.09814852362126</c:v>
                </c:pt>
                <c:pt idx="212">
                  <c:v>531.06962945461328</c:v>
                </c:pt>
                <c:pt idx="213">
                  <c:v>531.06877385648954</c:v>
                </c:pt>
                <c:pt idx="214">
                  <c:v>531.0920769131186</c:v>
                </c:pt>
                <c:pt idx="215">
                  <c:v>531.16026255621227</c:v>
                </c:pt>
                <c:pt idx="216">
                  <c:v>531.31540803335633</c:v>
                </c:pt>
                <c:pt idx="217">
                  <c:v>531.49838801738167</c:v>
                </c:pt>
                <c:pt idx="218">
                  <c:v>531.65758060348367</c:v>
                </c:pt>
                <c:pt idx="219">
                  <c:v>531.82003414530561</c:v>
                </c:pt>
                <c:pt idx="220">
                  <c:v>531.88940931586762</c:v>
                </c:pt>
                <c:pt idx="221">
                  <c:v>531.9497657142565</c:v>
                </c:pt>
                <c:pt idx="222">
                  <c:v>532.05027919976476</c:v>
                </c:pt>
                <c:pt idx="223">
                  <c:v>532.08972251324701</c:v>
                </c:pt>
                <c:pt idx="224">
                  <c:v>532.19599760679966</c:v>
                </c:pt>
                <c:pt idx="225">
                  <c:v>532.36032491392996</c:v>
                </c:pt>
                <c:pt idx="226">
                  <c:v>532.52724566304653</c:v>
                </c:pt>
                <c:pt idx="227">
                  <c:v>532.79233810942731</c:v>
                </c:pt>
                <c:pt idx="228">
                  <c:v>532.95110056203919</c:v>
                </c:pt>
                <c:pt idx="229">
                  <c:v>533.23301031945664</c:v>
                </c:pt>
                <c:pt idx="230">
                  <c:v>533.47827180840977</c:v>
                </c:pt>
                <c:pt idx="231">
                  <c:v>533.69164930379907</c:v>
                </c:pt>
                <c:pt idx="232">
                  <c:v>533.87728772478772</c:v>
                </c:pt>
                <c:pt idx="233">
                  <c:v>534.0387931510478</c:v>
                </c:pt>
                <c:pt idx="234">
                  <c:v>534.17930287189415</c:v>
                </c:pt>
                <c:pt idx="235">
                  <c:v>534.30154632903043</c:v>
                </c:pt>
                <c:pt idx="236">
                  <c:v>534.40789813673905</c:v>
                </c:pt>
                <c:pt idx="237">
                  <c:v>534.50042420944555</c:v>
                </c:pt>
                <c:pt idx="238">
                  <c:v>534.58092189270019</c:v>
                </c:pt>
                <c:pt idx="239">
                  <c:v>534.62694841305233</c:v>
                </c:pt>
                <c:pt idx="240">
                  <c:v>534.66699148575879</c:v>
                </c:pt>
                <c:pt idx="241">
                  <c:v>534.65391697518703</c:v>
                </c:pt>
                <c:pt idx="242">
                  <c:v>534.69045413481592</c:v>
                </c:pt>
                <c:pt idx="243">
                  <c:v>534.7462479277724</c:v>
                </c:pt>
                <c:pt idx="244">
                  <c:v>534.79478852764453</c:v>
                </c:pt>
                <c:pt idx="245">
                  <c:v>534.83701884953325</c:v>
                </c:pt>
                <c:pt idx="246">
                  <c:v>534.87375922957642</c:v>
                </c:pt>
                <c:pt idx="247">
                  <c:v>534.88171689613466</c:v>
                </c:pt>
                <c:pt idx="248">
                  <c:v>534.79281609838768</c:v>
                </c:pt>
                <c:pt idx="249">
                  <c:v>534.69151641243468</c:v>
                </c:pt>
                <c:pt idx="250">
                  <c:v>534.62734167756878</c:v>
                </c:pt>
                <c:pt idx="251">
                  <c:v>534.30781087702337</c:v>
                </c:pt>
                <c:pt idx="252">
                  <c:v>533.81412371824683</c:v>
                </c:pt>
                <c:pt idx="253">
                  <c:v>533.14496453589595</c:v>
                </c:pt>
                <c:pt idx="254">
                  <c:v>532.65862001490336</c:v>
                </c:pt>
                <c:pt idx="255">
                  <c:v>532.33141568437611</c:v>
                </c:pt>
                <c:pt idx="256">
                  <c:v>532.09465990064371</c:v>
                </c:pt>
                <c:pt idx="257">
                  <c:v>531.91263836070971</c:v>
                </c:pt>
                <c:pt idx="258">
                  <c:v>531.6824116452276</c:v>
                </c:pt>
                <c:pt idx="259">
                  <c:v>531.5300263865845</c:v>
                </c:pt>
                <c:pt idx="260">
                  <c:v>531.397451211565</c:v>
                </c:pt>
                <c:pt idx="261">
                  <c:v>531.30606680121116</c:v>
                </c:pt>
                <c:pt idx="262">
                  <c:v>531.29852177502642</c:v>
                </c:pt>
                <c:pt idx="263">
                  <c:v>531.31591359415893</c:v>
                </c:pt>
                <c:pt idx="264">
                  <c:v>531.35500046871732</c:v>
                </c:pt>
                <c:pt idx="265">
                  <c:v>531.26913465493374</c:v>
                </c:pt>
                <c:pt idx="266">
                  <c:v>531.31430279159144</c:v>
                </c:pt>
                <c:pt idx="267">
                  <c:v>531.32964307857048</c:v>
                </c:pt>
                <c:pt idx="268">
                  <c:v>531.34298912824227</c:v>
                </c:pt>
                <c:pt idx="269">
                  <c:v>531.37855618336982</c:v>
                </c:pt>
                <c:pt idx="270">
                  <c:v>531.43345551324398</c:v>
                </c:pt>
                <c:pt idx="271">
                  <c:v>531.50517392214761</c:v>
                </c:pt>
                <c:pt idx="272">
                  <c:v>531.61548092172018</c:v>
                </c:pt>
                <c:pt idx="273">
                  <c:v>531.63958003560879</c:v>
                </c:pt>
                <c:pt idx="274">
                  <c:v>531.61263428086556</c:v>
                </c:pt>
                <c:pt idx="275">
                  <c:v>531.58919147423899</c:v>
                </c:pt>
                <c:pt idx="276">
                  <c:v>531.61670821630014</c:v>
                </c:pt>
                <c:pt idx="277">
                  <c:v>531.64064778189334</c:v>
                </c:pt>
                <c:pt idx="278">
                  <c:v>531.73334317969886</c:v>
                </c:pt>
                <c:pt idx="279">
                  <c:v>531.69420821622396</c:v>
                </c:pt>
                <c:pt idx="280">
                  <c:v>531.6841167899139</c:v>
                </c:pt>
                <c:pt idx="281">
                  <c:v>531.55546585437469</c:v>
                </c:pt>
                <c:pt idx="282">
                  <c:v>531.46749553236873</c:v>
                </c:pt>
                <c:pt idx="283">
                  <c:v>531.43896477113356</c:v>
                </c:pt>
                <c:pt idx="284">
                  <c:v>531.43809900077213</c:v>
                </c:pt>
                <c:pt idx="285">
                  <c:v>531.36538636973455</c:v>
                </c:pt>
                <c:pt idx="286">
                  <c:v>531.32608237264503</c:v>
                </c:pt>
                <c:pt idx="287">
                  <c:v>531.36384730600025</c:v>
                </c:pt>
                <c:pt idx="288">
                  <c:v>531.32474338719612</c:v>
                </c:pt>
                <c:pt idx="289">
                  <c:v>531.33872639674655</c:v>
                </c:pt>
                <c:pt idx="290">
                  <c:v>531.39880359888173</c:v>
                </c:pt>
                <c:pt idx="291">
                  <c:v>531.52293874047882</c:v>
                </c:pt>
                <c:pt idx="292">
                  <c:v>531.60698032175515</c:v>
                </c:pt>
                <c:pt idx="293">
                  <c:v>531.63218451363923</c:v>
                </c:pt>
                <c:pt idx="294">
                  <c:v>531.67806815249151</c:v>
                </c:pt>
                <c:pt idx="295">
                  <c:v>531.74194291020615</c:v>
                </c:pt>
                <c:pt idx="296">
                  <c:v>531.72564597367841</c:v>
                </c:pt>
                <c:pt idx="297">
                  <c:v>531.78333561463876</c:v>
                </c:pt>
                <c:pt idx="298">
                  <c:v>531.83352560227422</c:v>
                </c:pt>
                <c:pt idx="299">
                  <c:v>531.90114688343033</c:v>
                </c:pt>
                <c:pt idx="300">
                  <c:v>532.07984879268554</c:v>
                </c:pt>
                <c:pt idx="301">
                  <c:v>532.28323143756393</c:v>
                </c:pt>
                <c:pt idx="302">
                  <c:v>532.46017433860811</c:v>
                </c:pt>
                <c:pt idx="303">
                  <c:v>532.80590450507157</c:v>
                </c:pt>
                <c:pt idx="304">
                  <c:v>533.10668974989483</c:v>
                </c:pt>
                <c:pt idx="305">
                  <c:v>533.368372912891</c:v>
                </c:pt>
                <c:pt idx="306">
                  <c:v>533.59603726469777</c:v>
                </c:pt>
                <c:pt idx="307">
                  <c:v>533.79410525076958</c:v>
                </c:pt>
                <c:pt idx="308">
                  <c:v>534.11021082229718</c:v>
                </c:pt>
                <c:pt idx="309">
                  <c:v>534.48113807226252</c:v>
                </c:pt>
                <c:pt idx="310">
                  <c:v>534.8757127554718</c:v>
                </c:pt>
                <c:pt idx="311">
                  <c:v>535.21899272986388</c:v>
                </c:pt>
                <c:pt idx="312">
                  <c:v>535.56564972649494</c:v>
                </c:pt>
                <c:pt idx="313">
                  <c:v>535.84319388656718</c:v>
                </c:pt>
                <c:pt idx="314">
                  <c:v>536.08465730582998</c:v>
                </c:pt>
                <c:pt idx="315">
                  <c:v>536.39064588332496</c:v>
                </c:pt>
                <c:pt idx="316">
                  <c:v>536.68081193765875</c:v>
                </c:pt>
                <c:pt idx="317">
                  <c:v>536.93325640492912</c:v>
                </c:pt>
                <c:pt idx="318">
                  <c:v>537.00905570489181</c:v>
                </c:pt>
                <c:pt idx="319">
                  <c:v>537.09895708777242</c:v>
                </c:pt>
                <c:pt idx="320">
                  <c:v>537.12925930705228</c:v>
                </c:pt>
                <c:pt idx="321">
                  <c:v>537.08375426208625</c:v>
                </c:pt>
                <c:pt idx="322">
                  <c:v>537.02020888105267</c:v>
                </c:pt>
                <c:pt idx="323">
                  <c:v>536.94087697255668</c:v>
                </c:pt>
                <c:pt idx="324">
                  <c:v>536.84790222025197</c:v>
                </c:pt>
                <c:pt idx="325">
                  <c:v>536.76701418574692</c:v>
                </c:pt>
                <c:pt idx="326">
                  <c:v>536.72059758764067</c:v>
                </c:pt>
                <c:pt idx="327">
                  <c:v>536.75217455811128</c:v>
                </c:pt>
                <c:pt idx="328">
                  <c:v>536.73173453859442</c:v>
                </c:pt>
                <c:pt idx="329">
                  <c:v>536.66594830270481</c:v>
                </c:pt>
                <c:pt idx="330">
                  <c:v>536.70462968021707</c:v>
                </c:pt>
                <c:pt idx="331">
                  <c:v>536.83410644630544</c:v>
                </c:pt>
                <c:pt idx="332">
                  <c:v>537.01871064362547</c:v>
                </c:pt>
                <c:pt idx="333">
                  <c:v>537.1793162952938</c:v>
                </c:pt>
                <c:pt idx="334">
                  <c:v>537.34299920415845</c:v>
                </c:pt>
                <c:pt idx="335">
                  <c:v>537.48540333487074</c:v>
                </c:pt>
                <c:pt idx="336">
                  <c:v>537.53742695285086</c:v>
                </c:pt>
                <c:pt idx="337">
                  <c:v>537.67851146814621</c:v>
                </c:pt>
                <c:pt idx="338">
                  <c:v>537.80125499645317</c:v>
                </c:pt>
                <c:pt idx="339">
                  <c:v>537.86012988225389</c:v>
                </c:pt>
                <c:pt idx="340">
                  <c:v>537.79147963825108</c:v>
                </c:pt>
                <c:pt idx="341">
                  <c:v>537.68384194214229</c:v>
                </c:pt>
                <c:pt idx="342">
                  <c:v>537.54228516270143</c:v>
                </c:pt>
                <c:pt idx="343">
                  <c:v>537.32321536185157</c:v>
                </c:pt>
                <c:pt idx="344">
                  <c:v>537.08471265128583</c:v>
                </c:pt>
                <c:pt idx="345">
                  <c:v>536.82925283710119</c:v>
                </c:pt>
                <c:pt idx="346">
                  <c:v>536.67892124666616</c:v>
                </c:pt>
                <c:pt idx="347">
                  <c:v>536.57208875490085</c:v>
                </c:pt>
                <c:pt idx="348">
                  <c:v>536.40727651132556</c:v>
                </c:pt>
                <c:pt idx="349">
                  <c:v>536.23988339533571</c:v>
                </c:pt>
                <c:pt idx="350">
                  <c:v>536.09425138442452</c:v>
                </c:pt>
                <c:pt idx="351">
                  <c:v>535.96755153493189</c:v>
                </c:pt>
                <c:pt idx="352">
                  <c:v>535.8573226658732</c:v>
                </c:pt>
                <c:pt idx="353">
                  <c:v>535.7614235497922</c:v>
                </c:pt>
                <c:pt idx="354">
                  <c:v>535.67799131880167</c:v>
                </c:pt>
                <c:pt idx="355">
                  <c:v>535.60540527783996</c:v>
                </c:pt>
                <c:pt idx="356">
                  <c:v>535.54225542220331</c:v>
                </c:pt>
                <c:pt idx="357">
                  <c:v>535.48731504779937</c:v>
                </c:pt>
                <c:pt idx="358">
                  <c:v>535.43951692206792</c:v>
                </c:pt>
                <c:pt idx="359">
                  <c:v>535.3979325526816</c:v>
                </c:pt>
                <c:pt idx="360">
                  <c:v>535.36175415131549</c:v>
                </c:pt>
                <c:pt idx="361">
                  <c:v>535.33027894212694</c:v>
                </c:pt>
                <c:pt idx="362">
                  <c:v>535.30289551013288</c:v>
                </c:pt>
                <c:pt idx="363">
                  <c:v>535.27907192429814</c:v>
                </c:pt>
                <c:pt idx="364">
                  <c:v>535.25834540462188</c:v>
                </c:pt>
                <c:pt idx="365">
                  <c:v>535.24031333250355</c:v>
                </c:pt>
                <c:pt idx="366">
                  <c:v>535.22462542976064</c:v>
                </c:pt>
                <c:pt idx="367">
                  <c:v>535.21097695437425</c:v>
                </c:pt>
                <c:pt idx="368">
                  <c:v>535.19910278078805</c:v>
                </c:pt>
                <c:pt idx="369">
                  <c:v>535.18877224976814</c:v>
                </c:pt>
                <c:pt idx="370">
                  <c:v>535.17978468778074</c:v>
                </c:pt>
                <c:pt idx="371">
                  <c:v>535.17196550885171</c:v>
                </c:pt>
                <c:pt idx="372">
                  <c:v>535.16516282318344</c:v>
                </c:pt>
                <c:pt idx="373">
                  <c:v>535.15924448665203</c:v>
                </c:pt>
                <c:pt idx="374">
                  <c:v>535.15409553386974</c:v>
                </c:pt>
                <c:pt idx="375">
                  <c:v>535.14961594494912</c:v>
                </c:pt>
                <c:pt idx="376">
                  <c:v>535.14571870258817</c:v>
                </c:pt>
                <c:pt idx="377">
                  <c:v>535.14232810173417</c:v>
                </c:pt>
                <c:pt idx="378">
                  <c:v>535.13937827899122</c:v>
                </c:pt>
                <c:pt idx="379">
                  <c:v>535.13681193320485</c:v>
                </c:pt>
                <c:pt idx="380">
                  <c:v>535.13457921237068</c:v>
                </c:pt>
                <c:pt idx="381">
                  <c:v>535.13263674524501</c:v>
                </c:pt>
                <c:pt idx="382">
                  <c:v>535.13094679884568</c:v>
                </c:pt>
                <c:pt idx="383">
                  <c:v>535.12947654547827</c:v>
                </c:pt>
                <c:pt idx="384">
                  <c:v>535.1281974250486</c:v>
                </c:pt>
                <c:pt idx="385">
                  <c:v>535.12708459027476</c:v>
                </c:pt>
                <c:pt idx="386">
                  <c:v>535.12611642402157</c:v>
                </c:pt>
                <c:pt idx="387">
                  <c:v>535.12527411938129</c:v>
                </c:pt>
                <c:pt idx="388">
                  <c:v>535.12454131434424</c:v>
                </c:pt>
                <c:pt idx="389">
                  <c:v>535.12390377396196</c:v>
                </c:pt>
                <c:pt idx="390">
                  <c:v>535.12334911382936</c:v>
                </c:pt>
                <c:pt idx="391">
                  <c:v>535.12286655951402</c:v>
                </c:pt>
                <c:pt idx="392">
                  <c:v>535.12244673725968</c:v>
                </c:pt>
                <c:pt idx="393">
                  <c:v>535.12208149189837</c:v>
                </c:pt>
                <c:pt idx="394">
                  <c:v>535.12176372843408</c:v>
                </c:pt>
                <c:pt idx="395">
                  <c:v>535.12148727422016</c:v>
                </c:pt>
                <c:pt idx="396">
                  <c:v>535.12124675905397</c:v>
                </c:pt>
                <c:pt idx="397">
                  <c:v>535.12103751085942</c:v>
                </c:pt>
                <c:pt idx="398">
                  <c:v>535.12085546493017</c:v>
                </c:pt>
                <c:pt idx="399">
                  <c:v>535.12069708497177</c:v>
                </c:pt>
                <c:pt idx="400">
                  <c:v>535.12055929440794</c:v>
                </c:pt>
                <c:pt idx="401">
                  <c:v>535.12043941661739</c:v>
                </c:pt>
                <c:pt idx="402">
                  <c:v>535.12033512293965</c:v>
                </c:pt>
                <c:pt idx="403">
                  <c:v>535.12024438744004</c:v>
                </c:pt>
                <c:pt idx="404">
                  <c:v>535.12016544755534</c:v>
                </c:pt>
                <c:pt idx="405">
                  <c:v>535.12009676985565</c:v>
                </c:pt>
                <c:pt idx="406">
                  <c:v>535.12003702025686</c:v>
                </c:pt>
                <c:pt idx="407">
                  <c:v>535.11998503810594</c:v>
                </c:pt>
                <c:pt idx="408">
                  <c:v>535.11993981363469</c:v>
                </c:pt>
                <c:pt idx="409">
                  <c:v>535.11990046834467</c:v>
                </c:pt>
                <c:pt idx="410">
                  <c:v>535.11986623794235</c:v>
                </c:pt>
                <c:pt idx="411">
                  <c:v>535.11983645749228</c:v>
                </c:pt>
                <c:pt idx="412">
                  <c:v>535.11981054850082</c:v>
                </c:pt>
                <c:pt idx="413">
                  <c:v>535.11978800767815</c:v>
                </c:pt>
                <c:pt idx="414">
                  <c:v>535.11976839716249</c:v>
                </c:pt>
                <c:pt idx="415">
                  <c:v>535.11975133601391</c:v>
                </c:pt>
                <c:pt idx="416">
                  <c:v>535.11973649281458</c:v>
                </c:pt>
                <c:pt idx="417">
                  <c:v>535.11972357923116</c:v>
                </c:pt>
                <c:pt idx="418">
                  <c:v>535.11971234441364</c:v>
                </c:pt>
                <c:pt idx="419">
                  <c:v>535.1197025701224</c:v>
                </c:pt>
                <c:pt idx="420">
                  <c:v>535.11969406648893</c:v>
                </c:pt>
                <c:pt idx="421">
                  <c:v>535.11968666832786</c:v>
                </c:pt>
                <c:pt idx="422">
                  <c:v>535.11968023192776</c:v>
                </c:pt>
                <c:pt idx="423">
                  <c:v>535.1196746322596</c:v>
                </c:pt>
                <c:pt idx="424">
                  <c:v>535.11966976054839</c:v>
                </c:pt>
                <c:pt idx="425">
                  <c:v>535.19158397006527</c:v>
                </c:pt>
                <c:pt idx="426">
                  <c:v>535.30206131617126</c:v>
                </c:pt>
                <c:pt idx="427">
                  <c:v>535.42213259919663</c:v>
                </c:pt>
                <c:pt idx="428">
                  <c:v>535.4786826316024</c:v>
                </c:pt>
                <c:pt idx="429">
                  <c:v>535.59974913553492</c:v>
                </c:pt>
                <c:pt idx="430">
                  <c:v>535.82494838860566</c:v>
                </c:pt>
                <c:pt idx="431">
                  <c:v>536.02087173877715</c:v>
                </c:pt>
                <c:pt idx="432">
                  <c:v>536.11945707768689</c:v>
                </c:pt>
                <c:pt idx="433">
                  <c:v>536.06139893597572</c:v>
                </c:pt>
                <c:pt idx="434">
                  <c:v>535.9389699047814</c:v>
                </c:pt>
                <c:pt idx="435">
                  <c:v>535.83245664764229</c:v>
                </c:pt>
                <c:pt idx="436">
                  <c:v>535.73979011393135</c:v>
                </c:pt>
                <c:pt idx="437">
                  <c:v>535.65917022960275</c:v>
                </c:pt>
                <c:pt idx="438">
                  <c:v>535.58903093023696</c:v>
                </c:pt>
                <c:pt idx="439">
                  <c:v>535.52800973978867</c:v>
                </c:pt>
                <c:pt idx="440">
                  <c:v>535.47492130409864</c:v>
                </c:pt>
                <c:pt idx="441">
                  <c:v>535.42873436504829</c:v>
                </c:pt>
                <c:pt idx="442">
                  <c:v>535.3885517280745</c:v>
                </c:pt>
                <c:pt idx="443">
                  <c:v>535.32958636982801</c:v>
                </c:pt>
                <c:pt idx="444">
                  <c:v>535.18246254050086</c:v>
                </c:pt>
                <c:pt idx="445">
                  <c:v>534.95854940624997</c:v>
                </c:pt>
                <c:pt idx="446">
                  <c:v>534.78770097136487</c:v>
                </c:pt>
                <c:pt idx="447">
                  <c:v>534.66311026001165</c:v>
                </c:pt>
                <c:pt idx="448">
                  <c:v>534.65054030878696</c:v>
                </c:pt>
                <c:pt idx="449">
                  <c:v>534.63960445122154</c:v>
                </c:pt>
                <c:pt idx="450">
                  <c:v>534.63009025513963</c:v>
                </c:pt>
                <c:pt idx="451">
                  <c:v>534.33415813142312</c:v>
                </c:pt>
                <c:pt idx="452">
                  <c:v>534.02878519996352</c:v>
                </c:pt>
                <c:pt idx="453">
                  <c:v>533.83507016041676</c:v>
                </c:pt>
                <c:pt idx="454">
                  <c:v>533.66653807601108</c:v>
                </c:pt>
                <c:pt idx="455">
                  <c:v>533.37608777601554</c:v>
                </c:pt>
                <c:pt idx="456">
                  <c:v>532.95561263654361</c:v>
                </c:pt>
                <c:pt idx="457">
                  <c:v>532.70957922476885</c:v>
                </c:pt>
                <c:pt idx="458">
                  <c:v>532.54353357543482</c:v>
                </c:pt>
                <c:pt idx="459">
                  <c:v>532.37511786860102</c:v>
                </c:pt>
                <c:pt idx="460">
                  <c:v>532.20454877665884</c:v>
                </c:pt>
                <c:pt idx="461">
                  <c:v>532.05615366666916</c:v>
                </c:pt>
                <c:pt idx="462">
                  <c:v>531.80726996141232</c:v>
                </c:pt>
                <c:pt idx="463">
                  <c:v>531.68656510549147</c:v>
                </c:pt>
                <c:pt idx="464">
                  <c:v>531.67746728357668</c:v>
                </c:pt>
                <c:pt idx="465">
                  <c:v>531.71746416233714</c:v>
                </c:pt>
                <c:pt idx="466">
                  <c:v>531.75226144685871</c:v>
                </c:pt>
                <c:pt idx="467">
                  <c:v>531.75857909247929</c:v>
                </c:pt>
                <c:pt idx="468">
                  <c:v>531.74011945225607</c:v>
                </c:pt>
                <c:pt idx="469">
                  <c:v>531.74801555717499</c:v>
                </c:pt>
                <c:pt idx="470">
                  <c:v>531.73092917654128</c:v>
                </c:pt>
                <c:pt idx="471">
                  <c:v>531.59619263074057</c:v>
                </c:pt>
                <c:pt idx="472">
                  <c:v>531.35910044124455</c:v>
                </c:pt>
                <c:pt idx="473">
                  <c:v>531.22478964720608</c:v>
                </c:pt>
                <c:pt idx="474">
                  <c:v>531.2517666429552</c:v>
                </c:pt>
                <c:pt idx="475">
                  <c:v>531.29919262117005</c:v>
                </c:pt>
                <c:pt idx="476">
                  <c:v>531.38836520604332</c:v>
                </c:pt>
                <c:pt idx="477">
                  <c:v>531.46594535488305</c:v>
                </c:pt>
                <c:pt idx="478">
                  <c:v>531.46157210863419</c:v>
                </c:pt>
                <c:pt idx="479">
                  <c:v>531.50567936822392</c:v>
                </c:pt>
                <c:pt idx="480">
                  <c:v>531.63996808680326</c:v>
                </c:pt>
              </c:numCache>
            </c:numRef>
          </c:val>
          <c:smooth val="0"/>
        </c:ser>
        <c:ser>
          <c:idx val="2"/>
          <c:order val="3"/>
          <c:tx>
            <c:strRef>
              <c:f>Evaluation!$P$38:$P$41</c:f>
              <c:strCache>
                <c:ptCount val="4"/>
                <c:pt idx="0">
                  <c:v>Model</c:v>
                </c:pt>
                <c:pt idx="1">
                  <c:v>Period</c:v>
                </c:pt>
                <c:pt idx="2">
                  <c:v>Ramp</c:v>
                </c:pt>
                <c:pt idx="3">
                  <c:v>MW</c:v>
                </c:pt>
              </c:strCache>
            </c:strRef>
          </c:tx>
          <c:marker>
            <c:spPr>
              <a:noFill/>
              <a:ln>
                <a:noFill/>
              </a:ln>
            </c:spPr>
          </c:marker>
          <c:cat>
            <c:numRef>
              <c:f>Evaluation!$B$49:$B$529</c:f>
              <c:numCache>
                <c:formatCode>h:mm:ss;@</c:formatCode>
                <c:ptCount val="481"/>
                <c:pt idx="0">
                  <c:v>40626.582037037093</c:v>
                </c:pt>
                <c:pt idx="1">
                  <c:v>40626.582060185239</c:v>
                </c:pt>
                <c:pt idx="2">
                  <c:v>40626.582083333386</c:v>
                </c:pt>
                <c:pt idx="3">
                  <c:v>40626.582106481532</c:v>
                </c:pt>
                <c:pt idx="4">
                  <c:v>40626.582129629678</c:v>
                </c:pt>
                <c:pt idx="5">
                  <c:v>40626.582152777824</c:v>
                </c:pt>
                <c:pt idx="6">
                  <c:v>40626.582175925971</c:v>
                </c:pt>
                <c:pt idx="7">
                  <c:v>40626.582199074117</c:v>
                </c:pt>
                <c:pt idx="8">
                  <c:v>40626.582222222263</c:v>
                </c:pt>
                <c:pt idx="9">
                  <c:v>40626.58224537041</c:v>
                </c:pt>
                <c:pt idx="10">
                  <c:v>40626.582268518556</c:v>
                </c:pt>
                <c:pt idx="11">
                  <c:v>40626.582291666702</c:v>
                </c:pt>
                <c:pt idx="12">
                  <c:v>40626.582314814848</c:v>
                </c:pt>
                <c:pt idx="13">
                  <c:v>40626.582337962995</c:v>
                </c:pt>
                <c:pt idx="14">
                  <c:v>40626.582361111141</c:v>
                </c:pt>
                <c:pt idx="15">
                  <c:v>40626.582384259287</c:v>
                </c:pt>
                <c:pt idx="16">
                  <c:v>40626.582407407433</c:v>
                </c:pt>
                <c:pt idx="17">
                  <c:v>40626.58243055558</c:v>
                </c:pt>
                <c:pt idx="18">
                  <c:v>40626.582453703726</c:v>
                </c:pt>
                <c:pt idx="19">
                  <c:v>40626.582476851872</c:v>
                </c:pt>
                <c:pt idx="20">
                  <c:v>40626.582500000019</c:v>
                </c:pt>
                <c:pt idx="21">
                  <c:v>40626.582523148165</c:v>
                </c:pt>
                <c:pt idx="22">
                  <c:v>40626.582546296311</c:v>
                </c:pt>
                <c:pt idx="23">
                  <c:v>40626.582569444457</c:v>
                </c:pt>
                <c:pt idx="24">
                  <c:v>40626.582592592604</c:v>
                </c:pt>
                <c:pt idx="25">
                  <c:v>40626.58261574075</c:v>
                </c:pt>
                <c:pt idx="26">
                  <c:v>40626.582638888896</c:v>
                </c:pt>
                <c:pt idx="27">
                  <c:v>40626.582662037043</c:v>
                </c:pt>
                <c:pt idx="28">
                  <c:v>40626.582685185189</c:v>
                </c:pt>
                <c:pt idx="29">
                  <c:v>40626.582708333335</c:v>
                </c:pt>
                <c:pt idx="30">
                  <c:v>40626.582731481481</c:v>
                </c:pt>
                <c:pt idx="31">
                  <c:v>40626.582754629628</c:v>
                </c:pt>
                <c:pt idx="32">
                  <c:v>40626.582777777774</c:v>
                </c:pt>
                <c:pt idx="33">
                  <c:v>40626.58280092592</c:v>
                </c:pt>
                <c:pt idx="34">
                  <c:v>40626.582824074067</c:v>
                </c:pt>
                <c:pt idx="35">
                  <c:v>40626.582847222213</c:v>
                </c:pt>
                <c:pt idx="36">
                  <c:v>40626.582870370359</c:v>
                </c:pt>
                <c:pt idx="37">
                  <c:v>40626.582893518505</c:v>
                </c:pt>
                <c:pt idx="38">
                  <c:v>40626.582916666652</c:v>
                </c:pt>
                <c:pt idx="39">
                  <c:v>40626.582939814798</c:v>
                </c:pt>
                <c:pt idx="40">
                  <c:v>40626.582962962944</c:v>
                </c:pt>
                <c:pt idx="41">
                  <c:v>40626.582986111091</c:v>
                </c:pt>
                <c:pt idx="42">
                  <c:v>40626.583009259237</c:v>
                </c:pt>
                <c:pt idx="43">
                  <c:v>40626.583032407383</c:v>
                </c:pt>
                <c:pt idx="44">
                  <c:v>40626.583055555529</c:v>
                </c:pt>
                <c:pt idx="45">
                  <c:v>40626.583078703676</c:v>
                </c:pt>
                <c:pt idx="46">
                  <c:v>40626.583101851822</c:v>
                </c:pt>
                <c:pt idx="47">
                  <c:v>40626.583124999968</c:v>
                </c:pt>
                <c:pt idx="48">
                  <c:v>40626.583148148115</c:v>
                </c:pt>
                <c:pt idx="49">
                  <c:v>40626.583171296261</c:v>
                </c:pt>
                <c:pt idx="50">
                  <c:v>40626.583194444407</c:v>
                </c:pt>
                <c:pt idx="51">
                  <c:v>40626.583217592553</c:v>
                </c:pt>
                <c:pt idx="52">
                  <c:v>40626.5832407407</c:v>
                </c:pt>
                <c:pt idx="53">
                  <c:v>40626.583263888846</c:v>
                </c:pt>
                <c:pt idx="54">
                  <c:v>40626.583287036992</c:v>
                </c:pt>
                <c:pt idx="55">
                  <c:v>40626.583310185139</c:v>
                </c:pt>
                <c:pt idx="56">
                  <c:v>40626.583333333285</c:v>
                </c:pt>
                <c:pt idx="57">
                  <c:v>40626.583356481431</c:v>
                </c:pt>
                <c:pt idx="58">
                  <c:v>40626.583379629577</c:v>
                </c:pt>
                <c:pt idx="59">
                  <c:v>40626.583402777724</c:v>
                </c:pt>
                <c:pt idx="60">
                  <c:v>40626.58342592587</c:v>
                </c:pt>
                <c:pt idx="61">
                  <c:v>40626.583449074016</c:v>
                </c:pt>
                <c:pt idx="62">
                  <c:v>40626.583472222163</c:v>
                </c:pt>
                <c:pt idx="63">
                  <c:v>40626.583495370309</c:v>
                </c:pt>
                <c:pt idx="64">
                  <c:v>40626.583518518455</c:v>
                </c:pt>
                <c:pt idx="65">
                  <c:v>40626.583541666601</c:v>
                </c:pt>
                <c:pt idx="66">
                  <c:v>40626.583564814748</c:v>
                </c:pt>
                <c:pt idx="67">
                  <c:v>40626.583587962894</c:v>
                </c:pt>
                <c:pt idx="68">
                  <c:v>40626.58361111104</c:v>
                </c:pt>
                <c:pt idx="69">
                  <c:v>40626.583634259187</c:v>
                </c:pt>
                <c:pt idx="70">
                  <c:v>40626.583657407333</c:v>
                </c:pt>
                <c:pt idx="71">
                  <c:v>40626.583680555479</c:v>
                </c:pt>
                <c:pt idx="72">
                  <c:v>40626.583703703625</c:v>
                </c:pt>
                <c:pt idx="73">
                  <c:v>40626.583726851772</c:v>
                </c:pt>
                <c:pt idx="74">
                  <c:v>40626.583749999918</c:v>
                </c:pt>
                <c:pt idx="75">
                  <c:v>40626.583773148064</c:v>
                </c:pt>
                <c:pt idx="76">
                  <c:v>40626.58379629621</c:v>
                </c:pt>
                <c:pt idx="77">
                  <c:v>40626.583819444357</c:v>
                </c:pt>
                <c:pt idx="78">
                  <c:v>40626.583842592503</c:v>
                </c:pt>
                <c:pt idx="79">
                  <c:v>40626.583865740649</c:v>
                </c:pt>
                <c:pt idx="80">
                  <c:v>40626.583888888796</c:v>
                </c:pt>
                <c:pt idx="81">
                  <c:v>40626.583912036942</c:v>
                </c:pt>
                <c:pt idx="82">
                  <c:v>40626.583935185088</c:v>
                </c:pt>
                <c:pt idx="83">
                  <c:v>40626.583958333234</c:v>
                </c:pt>
                <c:pt idx="84">
                  <c:v>40626.583981481381</c:v>
                </c:pt>
                <c:pt idx="85">
                  <c:v>40626.584004629527</c:v>
                </c:pt>
                <c:pt idx="86">
                  <c:v>40626.584027777673</c:v>
                </c:pt>
                <c:pt idx="87">
                  <c:v>40626.58405092582</c:v>
                </c:pt>
                <c:pt idx="88">
                  <c:v>40626.584074073966</c:v>
                </c:pt>
                <c:pt idx="89">
                  <c:v>40626.584097222112</c:v>
                </c:pt>
                <c:pt idx="90">
                  <c:v>40626.584120370258</c:v>
                </c:pt>
                <c:pt idx="91">
                  <c:v>40626.584143518405</c:v>
                </c:pt>
                <c:pt idx="92">
                  <c:v>40626.584166666551</c:v>
                </c:pt>
                <c:pt idx="93">
                  <c:v>40626.584189814697</c:v>
                </c:pt>
                <c:pt idx="94">
                  <c:v>40626.584212962844</c:v>
                </c:pt>
                <c:pt idx="95">
                  <c:v>40626.58423611099</c:v>
                </c:pt>
                <c:pt idx="96">
                  <c:v>40626.584259259136</c:v>
                </c:pt>
                <c:pt idx="97">
                  <c:v>40626.584282407282</c:v>
                </c:pt>
                <c:pt idx="98">
                  <c:v>40626.584305555429</c:v>
                </c:pt>
                <c:pt idx="99">
                  <c:v>40626.584328703575</c:v>
                </c:pt>
                <c:pt idx="100">
                  <c:v>40626.584351851721</c:v>
                </c:pt>
                <c:pt idx="101">
                  <c:v>40626.584374999868</c:v>
                </c:pt>
                <c:pt idx="102">
                  <c:v>40626.584398148014</c:v>
                </c:pt>
                <c:pt idx="103">
                  <c:v>40626.58442129616</c:v>
                </c:pt>
                <c:pt idx="104">
                  <c:v>40626.584444444306</c:v>
                </c:pt>
                <c:pt idx="105">
                  <c:v>40626.584467592453</c:v>
                </c:pt>
                <c:pt idx="106">
                  <c:v>40626.584490740599</c:v>
                </c:pt>
                <c:pt idx="107">
                  <c:v>40626.584513888745</c:v>
                </c:pt>
                <c:pt idx="108">
                  <c:v>40626.584537036892</c:v>
                </c:pt>
                <c:pt idx="109">
                  <c:v>40626.584560185038</c:v>
                </c:pt>
                <c:pt idx="110">
                  <c:v>40626.584583333184</c:v>
                </c:pt>
                <c:pt idx="111">
                  <c:v>40626.58460648133</c:v>
                </c:pt>
                <c:pt idx="112">
                  <c:v>40626.584629629477</c:v>
                </c:pt>
                <c:pt idx="113">
                  <c:v>40626.584652777623</c:v>
                </c:pt>
                <c:pt idx="114">
                  <c:v>40626.584675925769</c:v>
                </c:pt>
                <c:pt idx="115">
                  <c:v>40626.584699073916</c:v>
                </c:pt>
                <c:pt idx="116">
                  <c:v>40626.584722222062</c:v>
                </c:pt>
                <c:pt idx="117">
                  <c:v>40626.584745370208</c:v>
                </c:pt>
                <c:pt idx="118">
                  <c:v>40626.584768518354</c:v>
                </c:pt>
                <c:pt idx="119">
                  <c:v>40626.584791666501</c:v>
                </c:pt>
                <c:pt idx="120">
                  <c:v>40626.584814814647</c:v>
                </c:pt>
                <c:pt idx="121">
                  <c:v>40626.584837962793</c:v>
                </c:pt>
                <c:pt idx="122">
                  <c:v>40626.58486111094</c:v>
                </c:pt>
                <c:pt idx="123">
                  <c:v>40626.584884259086</c:v>
                </c:pt>
                <c:pt idx="124">
                  <c:v>40626.584907407232</c:v>
                </c:pt>
                <c:pt idx="125">
                  <c:v>40626.584930555378</c:v>
                </c:pt>
                <c:pt idx="126">
                  <c:v>40626.584953703525</c:v>
                </c:pt>
                <c:pt idx="127">
                  <c:v>40626.584976851671</c:v>
                </c:pt>
                <c:pt idx="128">
                  <c:v>40626.584999999817</c:v>
                </c:pt>
                <c:pt idx="129">
                  <c:v>40626.585023147964</c:v>
                </c:pt>
                <c:pt idx="130">
                  <c:v>40626.58504629611</c:v>
                </c:pt>
                <c:pt idx="131">
                  <c:v>40626.585069444256</c:v>
                </c:pt>
                <c:pt idx="132">
                  <c:v>40626.585092592402</c:v>
                </c:pt>
                <c:pt idx="133">
                  <c:v>40626.585115740549</c:v>
                </c:pt>
                <c:pt idx="134">
                  <c:v>40626.585138888695</c:v>
                </c:pt>
                <c:pt idx="135">
                  <c:v>40626.585162036841</c:v>
                </c:pt>
                <c:pt idx="136">
                  <c:v>40626.585185184987</c:v>
                </c:pt>
                <c:pt idx="137">
                  <c:v>40626.585208333134</c:v>
                </c:pt>
                <c:pt idx="138">
                  <c:v>40626.58523148128</c:v>
                </c:pt>
                <c:pt idx="139">
                  <c:v>40626.585254629426</c:v>
                </c:pt>
                <c:pt idx="140">
                  <c:v>40626.585277777573</c:v>
                </c:pt>
                <c:pt idx="141">
                  <c:v>40626.585300925719</c:v>
                </c:pt>
                <c:pt idx="142">
                  <c:v>40626.585324073865</c:v>
                </c:pt>
                <c:pt idx="143">
                  <c:v>40626.585347222011</c:v>
                </c:pt>
                <c:pt idx="144">
                  <c:v>40626.585370370158</c:v>
                </c:pt>
                <c:pt idx="145">
                  <c:v>40626.585393518304</c:v>
                </c:pt>
                <c:pt idx="146">
                  <c:v>40626.58541666645</c:v>
                </c:pt>
                <c:pt idx="147">
                  <c:v>40626.585439814597</c:v>
                </c:pt>
                <c:pt idx="148">
                  <c:v>40626.585462962743</c:v>
                </c:pt>
                <c:pt idx="149">
                  <c:v>40626.585486110889</c:v>
                </c:pt>
                <c:pt idx="150">
                  <c:v>40626.585509259035</c:v>
                </c:pt>
                <c:pt idx="151">
                  <c:v>40626.585532407182</c:v>
                </c:pt>
                <c:pt idx="152">
                  <c:v>40626.585555555328</c:v>
                </c:pt>
                <c:pt idx="153">
                  <c:v>40626.585578703474</c:v>
                </c:pt>
                <c:pt idx="154">
                  <c:v>40626.585601851621</c:v>
                </c:pt>
                <c:pt idx="155">
                  <c:v>40626.585624999767</c:v>
                </c:pt>
                <c:pt idx="156">
                  <c:v>40626.585648147913</c:v>
                </c:pt>
                <c:pt idx="157">
                  <c:v>40626.585671296059</c:v>
                </c:pt>
                <c:pt idx="158">
                  <c:v>40626.585694444206</c:v>
                </c:pt>
                <c:pt idx="159">
                  <c:v>40626.585717592352</c:v>
                </c:pt>
                <c:pt idx="160">
                  <c:v>40626.585740740498</c:v>
                </c:pt>
                <c:pt idx="161">
                  <c:v>40626.585763888645</c:v>
                </c:pt>
                <c:pt idx="162">
                  <c:v>40626.585787036791</c:v>
                </c:pt>
                <c:pt idx="163">
                  <c:v>40626.585810184937</c:v>
                </c:pt>
                <c:pt idx="164">
                  <c:v>40626.585833333083</c:v>
                </c:pt>
                <c:pt idx="165">
                  <c:v>40626.58585648123</c:v>
                </c:pt>
                <c:pt idx="166">
                  <c:v>40626.585879629376</c:v>
                </c:pt>
                <c:pt idx="167">
                  <c:v>40626.585902777522</c:v>
                </c:pt>
                <c:pt idx="168">
                  <c:v>40626.585925925669</c:v>
                </c:pt>
                <c:pt idx="169">
                  <c:v>40626.585949073815</c:v>
                </c:pt>
                <c:pt idx="170">
                  <c:v>40626.585972221961</c:v>
                </c:pt>
                <c:pt idx="171">
                  <c:v>40626.585995370107</c:v>
                </c:pt>
                <c:pt idx="172">
                  <c:v>40626.586018518254</c:v>
                </c:pt>
                <c:pt idx="173">
                  <c:v>40626.5860416664</c:v>
                </c:pt>
                <c:pt idx="174">
                  <c:v>40626.586064814546</c:v>
                </c:pt>
                <c:pt idx="175">
                  <c:v>40626.586087962693</c:v>
                </c:pt>
                <c:pt idx="176">
                  <c:v>40626.586111110839</c:v>
                </c:pt>
                <c:pt idx="177">
                  <c:v>40626.586134258985</c:v>
                </c:pt>
                <c:pt idx="178">
                  <c:v>40626.586157407131</c:v>
                </c:pt>
                <c:pt idx="179">
                  <c:v>40626.586180555278</c:v>
                </c:pt>
                <c:pt idx="180">
                  <c:v>40626.586203703424</c:v>
                </c:pt>
                <c:pt idx="181">
                  <c:v>40626.58622685157</c:v>
                </c:pt>
                <c:pt idx="182">
                  <c:v>40626.586249999717</c:v>
                </c:pt>
                <c:pt idx="183">
                  <c:v>40626.586273147863</c:v>
                </c:pt>
                <c:pt idx="184">
                  <c:v>40626.586296296009</c:v>
                </c:pt>
                <c:pt idx="185">
                  <c:v>40626.586319444155</c:v>
                </c:pt>
                <c:pt idx="186">
                  <c:v>40626.586342592302</c:v>
                </c:pt>
                <c:pt idx="187">
                  <c:v>40626.586365740448</c:v>
                </c:pt>
                <c:pt idx="188">
                  <c:v>40626.586388888594</c:v>
                </c:pt>
                <c:pt idx="189">
                  <c:v>40626.586412036741</c:v>
                </c:pt>
                <c:pt idx="190">
                  <c:v>40626.586435184887</c:v>
                </c:pt>
                <c:pt idx="191">
                  <c:v>40626.586458333033</c:v>
                </c:pt>
                <c:pt idx="192">
                  <c:v>40626.586481481179</c:v>
                </c:pt>
                <c:pt idx="193">
                  <c:v>40626.586504629326</c:v>
                </c:pt>
                <c:pt idx="194">
                  <c:v>40626.586527777472</c:v>
                </c:pt>
                <c:pt idx="195">
                  <c:v>40626.586550925618</c:v>
                </c:pt>
                <c:pt idx="196">
                  <c:v>40626.586574073764</c:v>
                </c:pt>
                <c:pt idx="197">
                  <c:v>40626.586597221911</c:v>
                </c:pt>
                <c:pt idx="198">
                  <c:v>40626.586620370057</c:v>
                </c:pt>
                <c:pt idx="199">
                  <c:v>40626.586643518203</c:v>
                </c:pt>
                <c:pt idx="200">
                  <c:v>40626.58666666635</c:v>
                </c:pt>
                <c:pt idx="201">
                  <c:v>40626.586689814496</c:v>
                </c:pt>
                <c:pt idx="202">
                  <c:v>40626.586712962642</c:v>
                </c:pt>
                <c:pt idx="203">
                  <c:v>40626.586736110788</c:v>
                </c:pt>
                <c:pt idx="204">
                  <c:v>40626.586759258935</c:v>
                </c:pt>
                <c:pt idx="205">
                  <c:v>40626.586782407081</c:v>
                </c:pt>
                <c:pt idx="206">
                  <c:v>40626.586805555227</c:v>
                </c:pt>
                <c:pt idx="207">
                  <c:v>40626.586828703374</c:v>
                </c:pt>
                <c:pt idx="208">
                  <c:v>40626.58685185152</c:v>
                </c:pt>
                <c:pt idx="209">
                  <c:v>40626.586874999666</c:v>
                </c:pt>
                <c:pt idx="210">
                  <c:v>40626.586898147812</c:v>
                </c:pt>
                <c:pt idx="211">
                  <c:v>40626.586921295959</c:v>
                </c:pt>
                <c:pt idx="212">
                  <c:v>40626.586944444105</c:v>
                </c:pt>
                <c:pt idx="213">
                  <c:v>40626.586967592251</c:v>
                </c:pt>
                <c:pt idx="214">
                  <c:v>40626.586990740398</c:v>
                </c:pt>
                <c:pt idx="215">
                  <c:v>40626.587013888544</c:v>
                </c:pt>
                <c:pt idx="216">
                  <c:v>40626.58703703669</c:v>
                </c:pt>
                <c:pt idx="217">
                  <c:v>40626.587060184836</c:v>
                </c:pt>
                <c:pt idx="218">
                  <c:v>40626.587083332983</c:v>
                </c:pt>
                <c:pt idx="219">
                  <c:v>40626.587106481129</c:v>
                </c:pt>
                <c:pt idx="220">
                  <c:v>40626.587129629275</c:v>
                </c:pt>
                <c:pt idx="221">
                  <c:v>40626.587152777422</c:v>
                </c:pt>
                <c:pt idx="222">
                  <c:v>40626.587175925568</c:v>
                </c:pt>
                <c:pt idx="223">
                  <c:v>40626.587199073714</c:v>
                </c:pt>
                <c:pt idx="224">
                  <c:v>40626.58722222186</c:v>
                </c:pt>
                <c:pt idx="225">
                  <c:v>40626.587245370007</c:v>
                </c:pt>
                <c:pt idx="226">
                  <c:v>40626.587268518153</c:v>
                </c:pt>
                <c:pt idx="227">
                  <c:v>40626.587291666299</c:v>
                </c:pt>
                <c:pt idx="228">
                  <c:v>40626.587314814446</c:v>
                </c:pt>
                <c:pt idx="229">
                  <c:v>40626.587337962592</c:v>
                </c:pt>
                <c:pt idx="230">
                  <c:v>40626.587361110738</c:v>
                </c:pt>
                <c:pt idx="231">
                  <c:v>40626.587384258884</c:v>
                </c:pt>
                <c:pt idx="232">
                  <c:v>40626.587407407031</c:v>
                </c:pt>
                <c:pt idx="233">
                  <c:v>40626.587430555177</c:v>
                </c:pt>
                <c:pt idx="234">
                  <c:v>40626.587453703323</c:v>
                </c:pt>
                <c:pt idx="235">
                  <c:v>40626.58747685147</c:v>
                </c:pt>
                <c:pt idx="236">
                  <c:v>40626.587499999616</c:v>
                </c:pt>
                <c:pt idx="237">
                  <c:v>40626.587523147762</c:v>
                </c:pt>
                <c:pt idx="238">
                  <c:v>40626.587546295908</c:v>
                </c:pt>
                <c:pt idx="239">
                  <c:v>40626.587569444055</c:v>
                </c:pt>
                <c:pt idx="240">
                  <c:v>40626.587592592201</c:v>
                </c:pt>
                <c:pt idx="241">
                  <c:v>40626.587615740347</c:v>
                </c:pt>
                <c:pt idx="242">
                  <c:v>40626.587638888494</c:v>
                </c:pt>
                <c:pt idx="243">
                  <c:v>40626.58766203664</c:v>
                </c:pt>
                <c:pt idx="244">
                  <c:v>40626.587685184786</c:v>
                </c:pt>
                <c:pt idx="245">
                  <c:v>40626.587708332932</c:v>
                </c:pt>
                <c:pt idx="246">
                  <c:v>40626.587731481079</c:v>
                </c:pt>
                <c:pt idx="247">
                  <c:v>40626.587754629225</c:v>
                </c:pt>
                <c:pt idx="248">
                  <c:v>40626.587777777371</c:v>
                </c:pt>
                <c:pt idx="249">
                  <c:v>40626.587800925518</c:v>
                </c:pt>
                <c:pt idx="250">
                  <c:v>40626.587824073664</c:v>
                </c:pt>
                <c:pt idx="251">
                  <c:v>40626.58784722181</c:v>
                </c:pt>
                <c:pt idx="252">
                  <c:v>40626.587870369956</c:v>
                </c:pt>
                <c:pt idx="253">
                  <c:v>40626.587893518103</c:v>
                </c:pt>
                <c:pt idx="254">
                  <c:v>40626.587916666249</c:v>
                </c:pt>
                <c:pt idx="255">
                  <c:v>40626.587939814395</c:v>
                </c:pt>
                <c:pt idx="256">
                  <c:v>40626.587962962541</c:v>
                </c:pt>
                <c:pt idx="257">
                  <c:v>40626.587986110688</c:v>
                </c:pt>
                <c:pt idx="258">
                  <c:v>40626.588009258834</c:v>
                </c:pt>
                <c:pt idx="259">
                  <c:v>40626.58803240698</c:v>
                </c:pt>
                <c:pt idx="260">
                  <c:v>40626.588055555127</c:v>
                </c:pt>
                <c:pt idx="261">
                  <c:v>40626.588078703273</c:v>
                </c:pt>
                <c:pt idx="262">
                  <c:v>40626.588101851419</c:v>
                </c:pt>
                <c:pt idx="263">
                  <c:v>40626.588124999565</c:v>
                </c:pt>
                <c:pt idx="264">
                  <c:v>40626.588148147712</c:v>
                </c:pt>
                <c:pt idx="265">
                  <c:v>40626.588171295858</c:v>
                </c:pt>
                <c:pt idx="266">
                  <c:v>40626.588194444004</c:v>
                </c:pt>
                <c:pt idx="267">
                  <c:v>40626.588217592151</c:v>
                </c:pt>
                <c:pt idx="268">
                  <c:v>40626.588240740297</c:v>
                </c:pt>
                <c:pt idx="269">
                  <c:v>40626.588263888443</c:v>
                </c:pt>
                <c:pt idx="270">
                  <c:v>40626.588287036589</c:v>
                </c:pt>
                <c:pt idx="271">
                  <c:v>40626.588310184736</c:v>
                </c:pt>
                <c:pt idx="272">
                  <c:v>40626.588333332882</c:v>
                </c:pt>
                <c:pt idx="273">
                  <c:v>40626.588356481028</c:v>
                </c:pt>
                <c:pt idx="274">
                  <c:v>40626.588379629175</c:v>
                </c:pt>
                <c:pt idx="275">
                  <c:v>40626.588402777321</c:v>
                </c:pt>
                <c:pt idx="276">
                  <c:v>40626.588425925467</c:v>
                </c:pt>
                <c:pt idx="277">
                  <c:v>40626.588449073613</c:v>
                </c:pt>
                <c:pt idx="278">
                  <c:v>40626.58847222176</c:v>
                </c:pt>
                <c:pt idx="279">
                  <c:v>40626.588495369906</c:v>
                </c:pt>
                <c:pt idx="280">
                  <c:v>40626.588518518052</c:v>
                </c:pt>
                <c:pt idx="281">
                  <c:v>40626.588541666199</c:v>
                </c:pt>
                <c:pt idx="282">
                  <c:v>40626.588564814345</c:v>
                </c:pt>
                <c:pt idx="283">
                  <c:v>40626.588587962491</c:v>
                </c:pt>
                <c:pt idx="284">
                  <c:v>40626.588611110637</c:v>
                </c:pt>
                <c:pt idx="285">
                  <c:v>40626.588634258784</c:v>
                </c:pt>
                <c:pt idx="286">
                  <c:v>40626.58865740693</c:v>
                </c:pt>
                <c:pt idx="287">
                  <c:v>40626.588680555076</c:v>
                </c:pt>
                <c:pt idx="288">
                  <c:v>40626.588703703223</c:v>
                </c:pt>
                <c:pt idx="289">
                  <c:v>40626.588726851369</c:v>
                </c:pt>
                <c:pt idx="290">
                  <c:v>40626.588749999515</c:v>
                </c:pt>
                <c:pt idx="291">
                  <c:v>40626.588773147661</c:v>
                </c:pt>
                <c:pt idx="292">
                  <c:v>40626.588796295808</c:v>
                </c:pt>
                <c:pt idx="293">
                  <c:v>40626.588819443954</c:v>
                </c:pt>
                <c:pt idx="294">
                  <c:v>40626.5888425921</c:v>
                </c:pt>
                <c:pt idx="295">
                  <c:v>40626.588865740247</c:v>
                </c:pt>
                <c:pt idx="296">
                  <c:v>40626.588888888393</c:v>
                </c:pt>
                <c:pt idx="297">
                  <c:v>40626.588912036539</c:v>
                </c:pt>
                <c:pt idx="298">
                  <c:v>40626.588935184685</c:v>
                </c:pt>
                <c:pt idx="299">
                  <c:v>40626.588958332832</c:v>
                </c:pt>
                <c:pt idx="300">
                  <c:v>40626.588981480978</c:v>
                </c:pt>
                <c:pt idx="301">
                  <c:v>40626.589004629124</c:v>
                </c:pt>
                <c:pt idx="302">
                  <c:v>40626.589027777271</c:v>
                </c:pt>
                <c:pt idx="303">
                  <c:v>40626.589050925417</c:v>
                </c:pt>
                <c:pt idx="304">
                  <c:v>40626.589074073563</c:v>
                </c:pt>
                <c:pt idx="305">
                  <c:v>40626.589097221709</c:v>
                </c:pt>
                <c:pt idx="306">
                  <c:v>40626.589120369856</c:v>
                </c:pt>
                <c:pt idx="307">
                  <c:v>40626.589143518002</c:v>
                </c:pt>
                <c:pt idx="308">
                  <c:v>40626.589166666148</c:v>
                </c:pt>
                <c:pt idx="309">
                  <c:v>40626.589189814295</c:v>
                </c:pt>
                <c:pt idx="310">
                  <c:v>40626.589212962441</c:v>
                </c:pt>
                <c:pt idx="311">
                  <c:v>40626.589236110587</c:v>
                </c:pt>
                <c:pt idx="312">
                  <c:v>40626.589259258733</c:v>
                </c:pt>
                <c:pt idx="313">
                  <c:v>40626.58928240688</c:v>
                </c:pt>
                <c:pt idx="314">
                  <c:v>40626.589305555026</c:v>
                </c:pt>
                <c:pt idx="315">
                  <c:v>40626.589328703172</c:v>
                </c:pt>
                <c:pt idx="316">
                  <c:v>40626.589351851318</c:v>
                </c:pt>
                <c:pt idx="317">
                  <c:v>40626.589374999465</c:v>
                </c:pt>
                <c:pt idx="318">
                  <c:v>40626.589398147611</c:v>
                </c:pt>
                <c:pt idx="319">
                  <c:v>40626.589421295757</c:v>
                </c:pt>
                <c:pt idx="320">
                  <c:v>40626.589444443904</c:v>
                </c:pt>
                <c:pt idx="321">
                  <c:v>40626.58946759205</c:v>
                </c:pt>
                <c:pt idx="322">
                  <c:v>40626.589490740196</c:v>
                </c:pt>
                <c:pt idx="323">
                  <c:v>40626.589513888342</c:v>
                </c:pt>
                <c:pt idx="324">
                  <c:v>40626.589537036489</c:v>
                </c:pt>
                <c:pt idx="325">
                  <c:v>40626.589560184635</c:v>
                </c:pt>
                <c:pt idx="326">
                  <c:v>40626.589583332781</c:v>
                </c:pt>
                <c:pt idx="327">
                  <c:v>40626.589606480928</c:v>
                </c:pt>
                <c:pt idx="328">
                  <c:v>40626.589629629074</c:v>
                </c:pt>
                <c:pt idx="329">
                  <c:v>40626.58965277722</c:v>
                </c:pt>
                <c:pt idx="330">
                  <c:v>40626.589675925366</c:v>
                </c:pt>
                <c:pt idx="331">
                  <c:v>40626.589699073513</c:v>
                </c:pt>
                <c:pt idx="332">
                  <c:v>40626.589722221659</c:v>
                </c:pt>
                <c:pt idx="333">
                  <c:v>40626.589745369805</c:v>
                </c:pt>
                <c:pt idx="334">
                  <c:v>40626.589768517952</c:v>
                </c:pt>
                <c:pt idx="335">
                  <c:v>40626.589791666098</c:v>
                </c:pt>
                <c:pt idx="336">
                  <c:v>40626.589814814244</c:v>
                </c:pt>
                <c:pt idx="337">
                  <c:v>40626.58983796239</c:v>
                </c:pt>
                <c:pt idx="338">
                  <c:v>40626.589861110537</c:v>
                </c:pt>
                <c:pt idx="339">
                  <c:v>40626.589884258683</c:v>
                </c:pt>
                <c:pt idx="340">
                  <c:v>40626.589907406829</c:v>
                </c:pt>
                <c:pt idx="341">
                  <c:v>40626.589930554976</c:v>
                </c:pt>
                <c:pt idx="342">
                  <c:v>40626.589953703122</c:v>
                </c:pt>
                <c:pt idx="343">
                  <c:v>40626.589976851268</c:v>
                </c:pt>
                <c:pt idx="344">
                  <c:v>40626.589999999414</c:v>
                </c:pt>
                <c:pt idx="345">
                  <c:v>40626.590023147561</c:v>
                </c:pt>
                <c:pt idx="346">
                  <c:v>40626.590046295707</c:v>
                </c:pt>
                <c:pt idx="347">
                  <c:v>40626.590069443853</c:v>
                </c:pt>
                <c:pt idx="348">
                  <c:v>40626.590092592</c:v>
                </c:pt>
                <c:pt idx="349">
                  <c:v>40626.590115740146</c:v>
                </c:pt>
                <c:pt idx="350">
                  <c:v>40626.590138888292</c:v>
                </c:pt>
                <c:pt idx="351">
                  <c:v>40626.590162036438</c:v>
                </c:pt>
                <c:pt idx="352">
                  <c:v>40626.590185184585</c:v>
                </c:pt>
                <c:pt idx="353">
                  <c:v>40626.590208332731</c:v>
                </c:pt>
                <c:pt idx="354">
                  <c:v>40626.590231480877</c:v>
                </c:pt>
                <c:pt idx="355">
                  <c:v>40626.590254629024</c:v>
                </c:pt>
                <c:pt idx="356">
                  <c:v>40626.59027777717</c:v>
                </c:pt>
                <c:pt idx="357">
                  <c:v>40626.590300925316</c:v>
                </c:pt>
                <c:pt idx="358">
                  <c:v>40626.590324073462</c:v>
                </c:pt>
                <c:pt idx="359">
                  <c:v>40626.590347221609</c:v>
                </c:pt>
                <c:pt idx="360">
                  <c:v>40626.590370369755</c:v>
                </c:pt>
                <c:pt idx="361">
                  <c:v>40626.590393517901</c:v>
                </c:pt>
                <c:pt idx="362">
                  <c:v>40626.590416666048</c:v>
                </c:pt>
                <c:pt idx="363">
                  <c:v>40626.590439814194</c:v>
                </c:pt>
                <c:pt idx="364">
                  <c:v>40626.59046296234</c:v>
                </c:pt>
                <c:pt idx="365">
                  <c:v>40626.590486110486</c:v>
                </c:pt>
                <c:pt idx="366">
                  <c:v>40626.590509258633</c:v>
                </c:pt>
                <c:pt idx="367">
                  <c:v>40626.590532406779</c:v>
                </c:pt>
                <c:pt idx="368">
                  <c:v>40626.590555554925</c:v>
                </c:pt>
                <c:pt idx="369">
                  <c:v>40626.590578703072</c:v>
                </c:pt>
                <c:pt idx="370">
                  <c:v>40626.590601851218</c:v>
                </c:pt>
                <c:pt idx="371">
                  <c:v>40626.590624999364</c:v>
                </c:pt>
                <c:pt idx="372">
                  <c:v>40626.59064814751</c:v>
                </c:pt>
                <c:pt idx="373">
                  <c:v>40626.590671295657</c:v>
                </c:pt>
                <c:pt idx="374">
                  <c:v>40626.590694443803</c:v>
                </c:pt>
                <c:pt idx="375">
                  <c:v>40626.590717591949</c:v>
                </c:pt>
                <c:pt idx="376">
                  <c:v>40626.590740740095</c:v>
                </c:pt>
                <c:pt idx="377">
                  <c:v>40626.590763888242</c:v>
                </c:pt>
                <c:pt idx="378">
                  <c:v>40626.590787036388</c:v>
                </c:pt>
                <c:pt idx="379">
                  <c:v>40626.590810184534</c:v>
                </c:pt>
                <c:pt idx="380">
                  <c:v>40626.590833332681</c:v>
                </c:pt>
                <c:pt idx="381">
                  <c:v>40626.590856480827</c:v>
                </c:pt>
                <c:pt idx="382">
                  <c:v>40626.590879628973</c:v>
                </c:pt>
                <c:pt idx="383">
                  <c:v>40626.590902777119</c:v>
                </c:pt>
                <c:pt idx="384">
                  <c:v>40626.590925925266</c:v>
                </c:pt>
                <c:pt idx="385">
                  <c:v>40626.590949073412</c:v>
                </c:pt>
                <c:pt idx="386">
                  <c:v>40626.590972221558</c:v>
                </c:pt>
                <c:pt idx="387">
                  <c:v>40626.590995369705</c:v>
                </c:pt>
                <c:pt idx="388">
                  <c:v>40626.591018517851</c:v>
                </c:pt>
                <c:pt idx="389">
                  <c:v>40626.591041665997</c:v>
                </c:pt>
                <c:pt idx="390">
                  <c:v>40626.591064814143</c:v>
                </c:pt>
                <c:pt idx="391">
                  <c:v>40626.59108796229</c:v>
                </c:pt>
                <c:pt idx="392">
                  <c:v>40626.591111110436</c:v>
                </c:pt>
                <c:pt idx="393">
                  <c:v>40626.591134258582</c:v>
                </c:pt>
                <c:pt idx="394">
                  <c:v>40626.591157406729</c:v>
                </c:pt>
                <c:pt idx="395">
                  <c:v>40626.591180554875</c:v>
                </c:pt>
                <c:pt idx="396">
                  <c:v>40626.591203703021</c:v>
                </c:pt>
                <c:pt idx="397">
                  <c:v>40626.591226851167</c:v>
                </c:pt>
                <c:pt idx="398">
                  <c:v>40626.591249999314</c:v>
                </c:pt>
                <c:pt idx="399">
                  <c:v>40626.59127314746</c:v>
                </c:pt>
                <c:pt idx="400">
                  <c:v>40626.591296295606</c:v>
                </c:pt>
                <c:pt idx="401">
                  <c:v>40626.591319443753</c:v>
                </c:pt>
                <c:pt idx="402">
                  <c:v>40626.591342591899</c:v>
                </c:pt>
                <c:pt idx="403">
                  <c:v>40626.591365740045</c:v>
                </c:pt>
                <c:pt idx="404">
                  <c:v>40626.591388888191</c:v>
                </c:pt>
                <c:pt idx="405">
                  <c:v>40626.591412036338</c:v>
                </c:pt>
                <c:pt idx="406">
                  <c:v>40626.591435184484</c:v>
                </c:pt>
                <c:pt idx="407">
                  <c:v>40626.59145833263</c:v>
                </c:pt>
                <c:pt idx="408">
                  <c:v>40626.591481480777</c:v>
                </c:pt>
                <c:pt idx="409">
                  <c:v>40626.591504628923</c:v>
                </c:pt>
                <c:pt idx="410">
                  <c:v>40626.591527777069</c:v>
                </c:pt>
                <c:pt idx="411">
                  <c:v>40626.591550925215</c:v>
                </c:pt>
                <c:pt idx="412">
                  <c:v>40626.591574073362</c:v>
                </c:pt>
                <c:pt idx="413">
                  <c:v>40626.591597221508</c:v>
                </c:pt>
                <c:pt idx="414">
                  <c:v>40626.591620369654</c:v>
                </c:pt>
                <c:pt idx="415">
                  <c:v>40626.591643517801</c:v>
                </c:pt>
                <c:pt idx="416">
                  <c:v>40626.591666665947</c:v>
                </c:pt>
                <c:pt idx="417">
                  <c:v>40626.591689814093</c:v>
                </c:pt>
                <c:pt idx="418">
                  <c:v>40626.591712962239</c:v>
                </c:pt>
                <c:pt idx="419">
                  <c:v>40626.591736110386</c:v>
                </c:pt>
                <c:pt idx="420">
                  <c:v>40626.591759258532</c:v>
                </c:pt>
                <c:pt idx="421">
                  <c:v>40626.591782406678</c:v>
                </c:pt>
                <c:pt idx="422">
                  <c:v>40626.591805554825</c:v>
                </c:pt>
                <c:pt idx="423">
                  <c:v>40626.591828702971</c:v>
                </c:pt>
                <c:pt idx="424">
                  <c:v>40626.591851851117</c:v>
                </c:pt>
                <c:pt idx="425">
                  <c:v>40626.591874999263</c:v>
                </c:pt>
                <c:pt idx="426">
                  <c:v>40626.59189814741</c:v>
                </c:pt>
                <c:pt idx="427">
                  <c:v>40626.591921295556</c:v>
                </c:pt>
                <c:pt idx="428">
                  <c:v>40626.591944443702</c:v>
                </c:pt>
                <c:pt idx="429">
                  <c:v>40626.591967591849</c:v>
                </c:pt>
                <c:pt idx="430">
                  <c:v>40626.591990739995</c:v>
                </c:pt>
                <c:pt idx="431">
                  <c:v>40626.592013888141</c:v>
                </c:pt>
                <c:pt idx="432">
                  <c:v>40626.592037036287</c:v>
                </c:pt>
                <c:pt idx="433">
                  <c:v>40626.592060184434</c:v>
                </c:pt>
                <c:pt idx="434">
                  <c:v>40626.59208333258</c:v>
                </c:pt>
                <c:pt idx="435">
                  <c:v>40626.592106480726</c:v>
                </c:pt>
                <c:pt idx="436">
                  <c:v>40626.592129628872</c:v>
                </c:pt>
                <c:pt idx="437">
                  <c:v>40626.592152777019</c:v>
                </c:pt>
                <c:pt idx="438">
                  <c:v>40626.592175925165</c:v>
                </c:pt>
                <c:pt idx="439">
                  <c:v>40626.592199073311</c:v>
                </c:pt>
                <c:pt idx="440">
                  <c:v>40626.592222221458</c:v>
                </c:pt>
                <c:pt idx="441">
                  <c:v>40626.592245369604</c:v>
                </c:pt>
                <c:pt idx="442">
                  <c:v>40626.59226851775</c:v>
                </c:pt>
                <c:pt idx="443">
                  <c:v>40626.592291665896</c:v>
                </c:pt>
                <c:pt idx="444">
                  <c:v>40626.592314814043</c:v>
                </c:pt>
                <c:pt idx="445">
                  <c:v>40626.592337962189</c:v>
                </c:pt>
                <c:pt idx="446">
                  <c:v>40626.592361110335</c:v>
                </c:pt>
                <c:pt idx="447">
                  <c:v>40626.592384258482</c:v>
                </c:pt>
                <c:pt idx="448">
                  <c:v>40626.592407406628</c:v>
                </c:pt>
                <c:pt idx="449">
                  <c:v>40626.592430554774</c:v>
                </c:pt>
                <c:pt idx="450">
                  <c:v>40626.59245370292</c:v>
                </c:pt>
                <c:pt idx="451">
                  <c:v>40626.592476851067</c:v>
                </c:pt>
                <c:pt idx="452">
                  <c:v>40626.592499999213</c:v>
                </c:pt>
                <c:pt idx="453">
                  <c:v>40626.592523147359</c:v>
                </c:pt>
                <c:pt idx="454">
                  <c:v>40626.592546295506</c:v>
                </c:pt>
                <c:pt idx="455">
                  <c:v>40626.592569443652</c:v>
                </c:pt>
                <c:pt idx="456">
                  <c:v>40626.592592591798</c:v>
                </c:pt>
                <c:pt idx="457">
                  <c:v>40626.592615739944</c:v>
                </c:pt>
                <c:pt idx="458">
                  <c:v>40626.592638888091</c:v>
                </c:pt>
                <c:pt idx="459">
                  <c:v>40626.592662036237</c:v>
                </c:pt>
                <c:pt idx="460">
                  <c:v>40626.592685184383</c:v>
                </c:pt>
                <c:pt idx="461">
                  <c:v>40626.59270833253</c:v>
                </c:pt>
                <c:pt idx="462">
                  <c:v>40626.592731480676</c:v>
                </c:pt>
                <c:pt idx="463">
                  <c:v>40626.592754628822</c:v>
                </c:pt>
                <c:pt idx="464">
                  <c:v>40626.592777776968</c:v>
                </c:pt>
                <c:pt idx="465">
                  <c:v>40626.592800925115</c:v>
                </c:pt>
                <c:pt idx="466">
                  <c:v>40626.592824073261</c:v>
                </c:pt>
                <c:pt idx="467">
                  <c:v>40626.592847221407</c:v>
                </c:pt>
                <c:pt idx="468">
                  <c:v>40626.592870369554</c:v>
                </c:pt>
                <c:pt idx="469">
                  <c:v>40626.5928935177</c:v>
                </c:pt>
                <c:pt idx="470">
                  <c:v>40626.592916665846</c:v>
                </c:pt>
                <c:pt idx="471">
                  <c:v>40626.592939813992</c:v>
                </c:pt>
                <c:pt idx="472">
                  <c:v>40626.592962962139</c:v>
                </c:pt>
                <c:pt idx="473">
                  <c:v>40626.592986110285</c:v>
                </c:pt>
                <c:pt idx="474">
                  <c:v>40626.593009258431</c:v>
                </c:pt>
                <c:pt idx="475">
                  <c:v>40626.593032406578</c:v>
                </c:pt>
                <c:pt idx="476">
                  <c:v>40626.593055554724</c:v>
                </c:pt>
                <c:pt idx="477">
                  <c:v>40626.59307870287</c:v>
                </c:pt>
                <c:pt idx="478">
                  <c:v>40626.593101851016</c:v>
                </c:pt>
                <c:pt idx="479">
                  <c:v>40626.593124999163</c:v>
                </c:pt>
                <c:pt idx="480">
                  <c:v>40626.593148147309</c:v>
                </c:pt>
              </c:numCache>
            </c:numRef>
          </c:cat>
          <c:val>
            <c:numRef>
              <c:f>Evaluation!$P$49:$P$529</c:f>
              <c:numCache>
                <c:formatCode>0.000</c:formatCode>
                <c:ptCount val="481"/>
                <c:pt idx="31">
                  <c:v>531.3459576080711</c:v>
                </c:pt>
                <c:pt idx="32">
                  <c:v>531.53335105838539</c:v>
                </c:pt>
                <c:pt idx="33">
                  <c:v>531.72074450869968</c:v>
                </c:pt>
                <c:pt idx="34">
                  <c:v>531.90813795901397</c:v>
                </c:pt>
                <c:pt idx="35">
                  <c:v>532.09553140932826</c:v>
                </c:pt>
                <c:pt idx="36">
                  <c:v>532.28292485964255</c:v>
                </c:pt>
                <c:pt idx="37">
                  <c:v>532.47031830995684</c:v>
                </c:pt>
                <c:pt idx="38">
                  <c:v>532.65771176027113</c:v>
                </c:pt>
                <c:pt idx="39">
                  <c:v>532.84510521058542</c:v>
                </c:pt>
                <c:pt idx="40">
                  <c:v>533.03249866089971</c:v>
                </c:pt>
                <c:pt idx="41">
                  <c:v>533.21989211121399</c:v>
                </c:pt>
                <c:pt idx="42">
                  <c:v>533.40728556152828</c:v>
                </c:pt>
                <c:pt idx="43">
                  <c:v>533.59467901184257</c:v>
                </c:pt>
                <c:pt idx="44">
                  <c:v>533.78207246215686</c:v>
                </c:pt>
                <c:pt idx="45">
                  <c:v>533.96946591247115</c:v>
                </c:pt>
                <c:pt idx="46">
                  <c:v>534.15685936278544</c:v>
                </c:pt>
                <c:pt idx="47">
                  <c:v>534.34425281309973</c:v>
                </c:pt>
                <c:pt idx="48">
                  <c:v>534.53164626341402</c:v>
                </c:pt>
                <c:pt idx="49">
                  <c:v>534.71903971372831</c:v>
                </c:pt>
                <c:pt idx="50">
                  <c:v>534.9064331640426</c:v>
                </c:pt>
                <c:pt idx="51">
                  <c:v>535.09382661435689</c:v>
                </c:pt>
                <c:pt idx="52">
                  <c:v>535.28122006467117</c:v>
                </c:pt>
                <c:pt idx="53">
                  <c:v>535.46861351498546</c:v>
                </c:pt>
                <c:pt idx="54">
                  <c:v>535.65600696529975</c:v>
                </c:pt>
                <c:pt idx="55">
                  <c:v>535.84340041561404</c:v>
                </c:pt>
                <c:pt idx="56">
                  <c:v>536.03079386592833</c:v>
                </c:pt>
                <c:pt idx="57">
                  <c:v>536.21818731624262</c:v>
                </c:pt>
                <c:pt idx="58">
                  <c:v>536.40558076655691</c:v>
                </c:pt>
                <c:pt idx="59">
                  <c:v>536.5929742168712</c:v>
                </c:pt>
                <c:pt idx="60">
                  <c:v>536.78036766718549</c:v>
                </c:pt>
                <c:pt idx="61">
                  <c:v>536.96776111749978</c:v>
                </c:pt>
                <c:pt idx="62">
                  <c:v>537.15515456781407</c:v>
                </c:pt>
                <c:pt idx="63">
                  <c:v>537.34254801812835</c:v>
                </c:pt>
                <c:pt idx="64">
                  <c:v>537.52994146844264</c:v>
                </c:pt>
                <c:pt idx="65">
                  <c:v>537.71733491875693</c:v>
                </c:pt>
                <c:pt idx="66">
                  <c:v>537.90472836907122</c:v>
                </c:pt>
                <c:pt idx="67">
                  <c:v>538.09212181938551</c:v>
                </c:pt>
                <c:pt idx="68">
                  <c:v>538.2795152696998</c:v>
                </c:pt>
                <c:pt idx="69">
                  <c:v>538.46690872001409</c:v>
                </c:pt>
                <c:pt idx="70">
                  <c:v>538.65430217032838</c:v>
                </c:pt>
                <c:pt idx="71">
                  <c:v>538.84169562064267</c:v>
                </c:pt>
                <c:pt idx="72">
                  <c:v>539.02908907095696</c:v>
                </c:pt>
                <c:pt idx="73">
                  <c:v>539.21648252127125</c:v>
                </c:pt>
                <c:pt idx="74">
                  <c:v>539.40387597158553</c:v>
                </c:pt>
                <c:pt idx="75">
                  <c:v>539.59126942189982</c:v>
                </c:pt>
                <c:pt idx="76">
                  <c:v>539.77866287221411</c:v>
                </c:pt>
                <c:pt idx="77">
                  <c:v>539.9660563225284</c:v>
                </c:pt>
                <c:pt idx="78">
                  <c:v>540.15344977284269</c:v>
                </c:pt>
                <c:pt idx="79">
                  <c:v>540.34084322315698</c:v>
                </c:pt>
                <c:pt idx="80">
                  <c:v>540.52823667347127</c:v>
                </c:pt>
                <c:pt idx="81">
                  <c:v>540.71563012378556</c:v>
                </c:pt>
                <c:pt idx="82">
                  <c:v>540.90302357409985</c:v>
                </c:pt>
                <c:pt idx="83">
                  <c:v>541.09041702441414</c:v>
                </c:pt>
                <c:pt idx="84">
                  <c:v>541.27781047472843</c:v>
                </c:pt>
                <c:pt idx="85">
                  <c:v>541.46520392504272</c:v>
                </c:pt>
                <c:pt idx="86">
                  <c:v>541.652597375357</c:v>
                </c:pt>
                <c:pt idx="87">
                  <c:v>541.83999082567129</c:v>
                </c:pt>
                <c:pt idx="88">
                  <c:v>542.02738427598558</c:v>
                </c:pt>
                <c:pt idx="89">
                  <c:v>542.21477772629987</c:v>
                </c:pt>
                <c:pt idx="90">
                  <c:v>542.40217117661416</c:v>
                </c:pt>
                <c:pt idx="91">
                  <c:v>542.58956462692845</c:v>
                </c:pt>
                <c:pt idx="92">
                  <c:v>542.77695807724274</c:v>
                </c:pt>
                <c:pt idx="93">
                  <c:v>542.96435152755703</c:v>
                </c:pt>
                <c:pt idx="94">
                  <c:v>543.15174497787132</c:v>
                </c:pt>
                <c:pt idx="95">
                  <c:v>543.33913842818561</c:v>
                </c:pt>
                <c:pt idx="96">
                  <c:v>543.5265318784999</c:v>
                </c:pt>
                <c:pt idx="97">
                  <c:v>543.71392532881418</c:v>
                </c:pt>
                <c:pt idx="98">
                  <c:v>543.90131877912847</c:v>
                </c:pt>
                <c:pt idx="99">
                  <c:v>544.08871222944276</c:v>
                </c:pt>
                <c:pt idx="100">
                  <c:v>544.27610567975705</c:v>
                </c:pt>
                <c:pt idx="101">
                  <c:v>544.46349913007134</c:v>
                </c:pt>
                <c:pt idx="102">
                  <c:v>544.65089258038563</c:v>
                </c:pt>
                <c:pt idx="103">
                  <c:v>544.83828603069992</c:v>
                </c:pt>
                <c:pt idx="104">
                  <c:v>545.02567948101421</c:v>
                </c:pt>
                <c:pt idx="105">
                  <c:v>545.2130729313285</c:v>
                </c:pt>
                <c:pt idx="106">
                  <c:v>545.40046638164279</c:v>
                </c:pt>
                <c:pt idx="107">
                  <c:v>545.58785983195708</c:v>
                </c:pt>
                <c:pt idx="108">
                  <c:v>545.77525328227136</c:v>
                </c:pt>
                <c:pt idx="109">
                  <c:v>545.96264673258565</c:v>
                </c:pt>
                <c:pt idx="110">
                  <c:v>546.15004018289994</c:v>
                </c:pt>
                <c:pt idx="111">
                  <c:v>546.33743363321423</c:v>
                </c:pt>
                <c:pt idx="112">
                  <c:v>546.52482708352852</c:v>
                </c:pt>
                <c:pt idx="113">
                  <c:v>546.71222053384281</c:v>
                </c:pt>
                <c:pt idx="114">
                  <c:v>546.8996139841571</c:v>
                </c:pt>
                <c:pt idx="115">
                  <c:v>547.08700743447139</c:v>
                </c:pt>
                <c:pt idx="116">
                  <c:v>547.27440088478568</c:v>
                </c:pt>
                <c:pt idx="117">
                  <c:v>547.46179433509997</c:v>
                </c:pt>
                <c:pt idx="118">
                  <c:v>547.64918778541426</c:v>
                </c:pt>
                <c:pt idx="119">
                  <c:v>547.83658123572854</c:v>
                </c:pt>
                <c:pt idx="120">
                  <c:v>548.02397468604283</c:v>
                </c:pt>
                <c:pt idx="121">
                  <c:v>548.21136813635712</c:v>
                </c:pt>
                <c:pt idx="122">
                  <c:v>548.39876158667141</c:v>
                </c:pt>
                <c:pt idx="123">
                  <c:v>548.5861550369857</c:v>
                </c:pt>
                <c:pt idx="124">
                  <c:v>548.77354848729999</c:v>
                </c:pt>
                <c:pt idx="125">
                  <c:v>548.96094193761428</c:v>
                </c:pt>
                <c:pt idx="126">
                  <c:v>549.14833538792857</c:v>
                </c:pt>
                <c:pt idx="127">
                  <c:v>549.33572883824286</c:v>
                </c:pt>
                <c:pt idx="128">
                  <c:v>549.52312228855715</c:v>
                </c:pt>
                <c:pt idx="129">
                  <c:v>549.71051573887144</c:v>
                </c:pt>
                <c:pt idx="130">
                  <c:v>549.89790918918573</c:v>
                </c:pt>
                <c:pt idx="131">
                  <c:v>550.08530263950001</c:v>
                </c:pt>
                <c:pt idx="132">
                  <c:v>550.2726960898143</c:v>
                </c:pt>
                <c:pt idx="133">
                  <c:v>550.46008954012859</c:v>
                </c:pt>
                <c:pt idx="134">
                  <c:v>550.64748299044288</c:v>
                </c:pt>
                <c:pt idx="135">
                  <c:v>550.83487644075717</c:v>
                </c:pt>
                <c:pt idx="136">
                  <c:v>551.02226989107146</c:v>
                </c:pt>
                <c:pt idx="137">
                  <c:v>551.20966334138575</c:v>
                </c:pt>
                <c:pt idx="138">
                  <c:v>551.39705679170004</c:v>
                </c:pt>
                <c:pt idx="139">
                  <c:v>551.58445024201433</c:v>
                </c:pt>
                <c:pt idx="140">
                  <c:v>551.77184369232862</c:v>
                </c:pt>
                <c:pt idx="141">
                  <c:v>551.77184369232862</c:v>
                </c:pt>
                <c:pt idx="142">
                  <c:v>551.77184369232862</c:v>
                </c:pt>
                <c:pt idx="143">
                  <c:v>551.77184369232862</c:v>
                </c:pt>
                <c:pt idx="144">
                  <c:v>551.77184369232862</c:v>
                </c:pt>
                <c:pt idx="145">
                  <c:v>551.77184369232862</c:v>
                </c:pt>
                <c:pt idx="146">
                  <c:v>551.77184369232862</c:v>
                </c:pt>
                <c:pt idx="147">
                  <c:v>551.77184369232862</c:v>
                </c:pt>
                <c:pt idx="148">
                  <c:v>551.77184369232862</c:v>
                </c:pt>
                <c:pt idx="149">
                  <c:v>551.77184369232862</c:v>
                </c:pt>
                <c:pt idx="150">
                  <c:v>551.77184369232862</c:v>
                </c:pt>
                <c:pt idx="151">
                  <c:v>551.77184369232862</c:v>
                </c:pt>
                <c:pt idx="152">
                  <c:v>551.77184369232862</c:v>
                </c:pt>
                <c:pt idx="153">
                  <c:v>551.77184369232862</c:v>
                </c:pt>
                <c:pt idx="154">
                  <c:v>551.77184369232862</c:v>
                </c:pt>
                <c:pt idx="155">
                  <c:v>551.77184369232862</c:v>
                </c:pt>
                <c:pt idx="156">
                  <c:v>551.77184369232862</c:v>
                </c:pt>
                <c:pt idx="157">
                  <c:v>551.77184369232862</c:v>
                </c:pt>
                <c:pt idx="158">
                  <c:v>551.77184369232862</c:v>
                </c:pt>
                <c:pt idx="159">
                  <c:v>551.77184369232862</c:v>
                </c:pt>
                <c:pt idx="160">
                  <c:v>551.77184369232862</c:v>
                </c:pt>
                <c:pt idx="161">
                  <c:v>551.77184369232862</c:v>
                </c:pt>
                <c:pt idx="162">
                  <c:v>551.77184369232862</c:v>
                </c:pt>
                <c:pt idx="163">
                  <c:v>551.77184369232862</c:v>
                </c:pt>
                <c:pt idx="164">
                  <c:v>551.77184369232862</c:v>
                </c:pt>
                <c:pt idx="165">
                  <c:v>551.77184369232862</c:v>
                </c:pt>
                <c:pt idx="166">
                  <c:v>551.77184369232862</c:v>
                </c:pt>
                <c:pt idx="167">
                  <c:v>551.77184369232862</c:v>
                </c:pt>
                <c:pt idx="168">
                  <c:v>551.77184369232862</c:v>
                </c:pt>
                <c:pt idx="169">
                  <c:v>551.77184369232862</c:v>
                </c:pt>
                <c:pt idx="170">
                  <c:v>551.77184369232862</c:v>
                </c:pt>
                <c:pt idx="171">
                  <c:v>551.77184369232862</c:v>
                </c:pt>
                <c:pt idx="172">
                  <c:v>551.77184369232862</c:v>
                </c:pt>
                <c:pt idx="173">
                  <c:v>551.77184369232862</c:v>
                </c:pt>
                <c:pt idx="174">
                  <c:v>551.77184369232862</c:v>
                </c:pt>
                <c:pt idx="175">
                  <c:v>551.77184369232862</c:v>
                </c:pt>
                <c:pt idx="176">
                  <c:v>551.77184369232862</c:v>
                </c:pt>
                <c:pt idx="177">
                  <c:v>551.77184369232862</c:v>
                </c:pt>
                <c:pt idx="178">
                  <c:v>551.77184369232862</c:v>
                </c:pt>
                <c:pt idx="179">
                  <c:v>551.77184369232862</c:v>
                </c:pt>
                <c:pt idx="180">
                  <c:v>551.77184369232862</c:v>
                </c:pt>
                <c:pt idx="181">
                  <c:v>551.77184369232862</c:v>
                </c:pt>
                <c:pt idx="182">
                  <c:v>551.77184369232862</c:v>
                </c:pt>
                <c:pt idx="183">
                  <c:v>551.77184369232862</c:v>
                </c:pt>
                <c:pt idx="184">
                  <c:v>551.77184369232862</c:v>
                </c:pt>
                <c:pt idx="185">
                  <c:v>551.77184369232862</c:v>
                </c:pt>
                <c:pt idx="186">
                  <c:v>551.77184369232862</c:v>
                </c:pt>
                <c:pt idx="187">
                  <c:v>551.77184369232862</c:v>
                </c:pt>
                <c:pt idx="188">
                  <c:v>551.77184369232862</c:v>
                </c:pt>
                <c:pt idx="189">
                  <c:v>551.77184369232862</c:v>
                </c:pt>
                <c:pt idx="190">
                  <c:v>551.77184369232862</c:v>
                </c:pt>
                <c:pt idx="191">
                  <c:v>551.77184369232862</c:v>
                </c:pt>
                <c:pt idx="192">
                  <c:v>551.77184369232862</c:v>
                </c:pt>
                <c:pt idx="193">
                  <c:v>551.77184369232862</c:v>
                </c:pt>
                <c:pt idx="194">
                  <c:v>551.77184369232862</c:v>
                </c:pt>
                <c:pt idx="195">
                  <c:v>551.77184369232862</c:v>
                </c:pt>
                <c:pt idx="196">
                  <c:v>551.77184369232862</c:v>
                </c:pt>
                <c:pt idx="197">
                  <c:v>551.77184369232862</c:v>
                </c:pt>
                <c:pt idx="198">
                  <c:v>551.77184369232862</c:v>
                </c:pt>
                <c:pt idx="199">
                  <c:v>551.77184369232862</c:v>
                </c:pt>
                <c:pt idx="200">
                  <c:v>551.77184369232862</c:v>
                </c:pt>
                <c:pt idx="201">
                  <c:v>551.77184369232862</c:v>
                </c:pt>
                <c:pt idx="202">
                  <c:v>551.77184369232862</c:v>
                </c:pt>
                <c:pt idx="203">
                  <c:v>551.77184369232862</c:v>
                </c:pt>
                <c:pt idx="204">
                  <c:v>551.77184369232862</c:v>
                </c:pt>
                <c:pt idx="205">
                  <c:v>551.77184369232862</c:v>
                </c:pt>
                <c:pt idx="206">
                  <c:v>551.77184369232862</c:v>
                </c:pt>
                <c:pt idx="207">
                  <c:v>551.77184369232862</c:v>
                </c:pt>
                <c:pt idx="208">
                  <c:v>551.77184369232862</c:v>
                </c:pt>
                <c:pt idx="209">
                  <c:v>551.77184369232862</c:v>
                </c:pt>
                <c:pt idx="210">
                  <c:v>551.77184369232862</c:v>
                </c:pt>
                <c:pt idx="211">
                  <c:v>551.77184369232862</c:v>
                </c:pt>
                <c:pt idx="212">
                  <c:v>551.77184369232862</c:v>
                </c:pt>
                <c:pt idx="213">
                  <c:v>551.77184369232862</c:v>
                </c:pt>
                <c:pt idx="214">
                  <c:v>551.77184369232862</c:v>
                </c:pt>
                <c:pt idx="215">
                  <c:v>551.77184369232862</c:v>
                </c:pt>
                <c:pt idx="216">
                  <c:v>551.77184369232862</c:v>
                </c:pt>
                <c:pt idx="217">
                  <c:v>551.77184369232862</c:v>
                </c:pt>
                <c:pt idx="218">
                  <c:v>551.77184369232862</c:v>
                </c:pt>
                <c:pt idx="219">
                  <c:v>551.77184369232862</c:v>
                </c:pt>
                <c:pt idx="220">
                  <c:v>551.77184369232862</c:v>
                </c:pt>
                <c:pt idx="221">
                  <c:v>551.77184369232862</c:v>
                </c:pt>
                <c:pt idx="222">
                  <c:v>551.77184369232862</c:v>
                </c:pt>
                <c:pt idx="223">
                  <c:v>551.77184369232862</c:v>
                </c:pt>
                <c:pt idx="224">
                  <c:v>551.77184369232862</c:v>
                </c:pt>
                <c:pt idx="225">
                  <c:v>551.77184369232862</c:v>
                </c:pt>
                <c:pt idx="226">
                  <c:v>551.77184369232862</c:v>
                </c:pt>
                <c:pt idx="227">
                  <c:v>551.77184369232862</c:v>
                </c:pt>
                <c:pt idx="228">
                  <c:v>551.77184369232862</c:v>
                </c:pt>
                <c:pt idx="229">
                  <c:v>551.77184369232862</c:v>
                </c:pt>
                <c:pt idx="230">
                  <c:v>551.77184369232862</c:v>
                </c:pt>
                <c:pt idx="231">
                  <c:v>551.77184369232862</c:v>
                </c:pt>
                <c:pt idx="232">
                  <c:v>551.77184369232862</c:v>
                </c:pt>
                <c:pt idx="233">
                  <c:v>551.77184369232862</c:v>
                </c:pt>
                <c:pt idx="234">
                  <c:v>551.77184369232862</c:v>
                </c:pt>
                <c:pt idx="235">
                  <c:v>551.77184369232862</c:v>
                </c:pt>
                <c:pt idx="236">
                  <c:v>551.77184369232862</c:v>
                </c:pt>
                <c:pt idx="237">
                  <c:v>551.77184369232862</c:v>
                </c:pt>
                <c:pt idx="238">
                  <c:v>551.77184369232862</c:v>
                </c:pt>
                <c:pt idx="239">
                  <c:v>551.77184369232862</c:v>
                </c:pt>
                <c:pt idx="240">
                  <c:v>551.77184369232862</c:v>
                </c:pt>
                <c:pt idx="241">
                  <c:v>551.77184369232862</c:v>
                </c:pt>
                <c:pt idx="242">
                  <c:v>551.77184369232862</c:v>
                </c:pt>
                <c:pt idx="243">
                  <c:v>551.77184369232862</c:v>
                </c:pt>
                <c:pt idx="244">
                  <c:v>551.77184369232862</c:v>
                </c:pt>
                <c:pt idx="245">
                  <c:v>551.77184369232862</c:v>
                </c:pt>
                <c:pt idx="246">
                  <c:v>551.77184369232862</c:v>
                </c:pt>
                <c:pt idx="247">
                  <c:v>551.77184369232862</c:v>
                </c:pt>
                <c:pt idx="248">
                  <c:v>551.77184369232862</c:v>
                </c:pt>
                <c:pt idx="249">
                  <c:v>551.77184369232862</c:v>
                </c:pt>
                <c:pt idx="250">
                  <c:v>551.77184369232862</c:v>
                </c:pt>
                <c:pt idx="251">
                  <c:v>551.77184369232862</c:v>
                </c:pt>
                <c:pt idx="252">
                  <c:v>551.77184369232862</c:v>
                </c:pt>
                <c:pt idx="253">
                  <c:v>551.77184369232862</c:v>
                </c:pt>
                <c:pt idx="254">
                  <c:v>551.77184369232862</c:v>
                </c:pt>
                <c:pt idx="255">
                  <c:v>551.77184369232862</c:v>
                </c:pt>
                <c:pt idx="256">
                  <c:v>551.77184369232862</c:v>
                </c:pt>
                <c:pt idx="257">
                  <c:v>551.77184369232862</c:v>
                </c:pt>
                <c:pt idx="258">
                  <c:v>551.77184369232862</c:v>
                </c:pt>
                <c:pt idx="259">
                  <c:v>551.77184369232862</c:v>
                </c:pt>
                <c:pt idx="260">
                  <c:v>551.77184369232862</c:v>
                </c:pt>
                <c:pt idx="261">
                  <c:v>551.77184369232862</c:v>
                </c:pt>
                <c:pt idx="262">
                  <c:v>551.77184369232862</c:v>
                </c:pt>
                <c:pt idx="263">
                  <c:v>551.77184369232862</c:v>
                </c:pt>
                <c:pt idx="264">
                  <c:v>551.77184369232862</c:v>
                </c:pt>
                <c:pt idx="265">
                  <c:v>551.77184369232862</c:v>
                </c:pt>
                <c:pt idx="266">
                  <c:v>551.77184369232862</c:v>
                </c:pt>
                <c:pt idx="267">
                  <c:v>551.77184369232862</c:v>
                </c:pt>
                <c:pt idx="268">
                  <c:v>551.77184369232862</c:v>
                </c:pt>
                <c:pt idx="269">
                  <c:v>551.77184369232862</c:v>
                </c:pt>
                <c:pt idx="270">
                  <c:v>551.77184369232862</c:v>
                </c:pt>
                <c:pt idx="271">
                  <c:v>551.77184369232862</c:v>
                </c:pt>
                <c:pt idx="272">
                  <c:v>551.77184369232862</c:v>
                </c:pt>
                <c:pt idx="273">
                  <c:v>551.77184369232862</c:v>
                </c:pt>
                <c:pt idx="274">
                  <c:v>551.77184369232862</c:v>
                </c:pt>
                <c:pt idx="275">
                  <c:v>551.77184369232862</c:v>
                </c:pt>
                <c:pt idx="276">
                  <c:v>551.77184369232862</c:v>
                </c:pt>
                <c:pt idx="277">
                  <c:v>551.77184369232862</c:v>
                </c:pt>
                <c:pt idx="278">
                  <c:v>551.77184369232862</c:v>
                </c:pt>
                <c:pt idx="279">
                  <c:v>551.77184369232862</c:v>
                </c:pt>
                <c:pt idx="280">
                  <c:v>551.77184369232862</c:v>
                </c:pt>
                <c:pt idx="281">
                  <c:v>551.77184369232862</c:v>
                </c:pt>
                <c:pt idx="282">
                  <c:v>551.77184369232862</c:v>
                </c:pt>
                <c:pt idx="283">
                  <c:v>551.77184369232862</c:v>
                </c:pt>
                <c:pt idx="284">
                  <c:v>551.77184369232862</c:v>
                </c:pt>
                <c:pt idx="285">
                  <c:v>551.77184369232862</c:v>
                </c:pt>
                <c:pt idx="286">
                  <c:v>551.77184369232862</c:v>
                </c:pt>
                <c:pt idx="287">
                  <c:v>551.77184369232862</c:v>
                </c:pt>
                <c:pt idx="288">
                  <c:v>551.77184369232862</c:v>
                </c:pt>
                <c:pt idx="289">
                  <c:v>551.77184369232862</c:v>
                </c:pt>
                <c:pt idx="290">
                  <c:v>551.77184369232862</c:v>
                </c:pt>
                <c:pt idx="291">
                  <c:v>551.77184369232862</c:v>
                </c:pt>
                <c:pt idx="292">
                  <c:v>551.77184369232862</c:v>
                </c:pt>
                <c:pt idx="293">
                  <c:v>551.77184369232862</c:v>
                </c:pt>
                <c:pt idx="294">
                  <c:v>551.77184369232862</c:v>
                </c:pt>
                <c:pt idx="295">
                  <c:v>551.77184369232862</c:v>
                </c:pt>
                <c:pt idx="296">
                  <c:v>551.77184369232862</c:v>
                </c:pt>
                <c:pt idx="297">
                  <c:v>551.77184369232862</c:v>
                </c:pt>
                <c:pt idx="298">
                  <c:v>551.77184369232862</c:v>
                </c:pt>
                <c:pt idx="299">
                  <c:v>551.77184369232862</c:v>
                </c:pt>
                <c:pt idx="300">
                  <c:v>551.77184369232862</c:v>
                </c:pt>
                <c:pt idx="301">
                  <c:v>551.77184369232862</c:v>
                </c:pt>
                <c:pt idx="302">
                  <c:v>551.77184369232862</c:v>
                </c:pt>
                <c:pt idx="303">
                  <c:v>551.77184369232862</c:v>
                </c:pt>
                <c:pt idx="304">
                  <c:v>551.77184369232862</c:v>
                </c:pt>
                <c:pt idx="305">
                  <c:v>551.77184369232862</c:v>
                </c:pt>
                <c:pt idx="306">
                  <c:v>551.77184369232862</c:v>
                </c:pt>
                <c:pt idx="307">
                  <c:v>551.77184369232862</c:v>
                </c:pt>
                <c:pt idx="308">
                  <c:v>551.77184369232862</c:v>
                </c:pt>
                <c:pt idx="309">
                  <c:v>551.77184369232862</c:v>
                </c:pt>
                <c:pt idx="310">
                  <c:v>551.77184369232862</c:v>
                </c:pt>
                <c:pt idx="311">
                  <c:v>551.77184369232862</c:v>
                </c:pt>
                <c:pt idx="312">
                  <c:v>551.77184369232862</c:v>
                </c:pt>
                <c:pt idx="313">
                  <c:v>551.77184369232862</c:v>
                </c:pt>
                <c:pt idx="314">
                  <c:v>551.77184369232862</c:v>
                </c:pt>
                <c:pt idx="315">
                  <c:v>551.77184369232862</c:v>
                </c:pt>
                <c:pt idx="316">
                  <c:v>551.77184369232862</c:v>
                </c:pt>
                <c:pt idx="317">
                  <c:v>551.77184369232862</c:v>
                </c:pt>
                <c:pt idx="318">
                  <c:v>551.77184369232862</c:v>
                </c:pt>
                <c:pt idx="319">
                  <c:v>551.77184369232862</c:v>
                </c:pt>
                <c:pt idx="320">
                  <c:v>551.77184369232862</c:v>
                </c:pt>
                <c:pt idx="321">
                  <c:v>551.77184369232862</c:v>
                </c:pt>
                <c:pt idx="322">
                  <c:v>551.77184369232862</c:v>
                </c:pt>
                <c:pt idx="323">
                  <c:v>551.77184369232862</c:v>
                </c:pt>
                <c:pt idx="324">
                  <c:v>551.77184369232862</c:v>
                </c:pt>
                <c:pt idx="325">
                  <c:v>551.77184369232862</c:v>
                </c:pt>
                <c:pt idx="326">
                  <c:v>551.77184369232862</c:v>
                </c:pt>
                <c:pt idx="327">
                  <c:v>551.77184369232862</c:v>
                </c:pt>
                <c:pt idx="328">
                  <c:v>551.77184369232862</c:v>
                </c:pt>
                <c:pt idx="329">
                  <c:v>551.77184369232862</c:v>
                </c:pt>
                <c:pt idx="330">
                  <c:v>551.77184369232862</c:v>
                </c:pt>
                <c:pt idx="331">
                  <c:v>551.77184369232862</c:v>
                </c:pt>
                <c:pt idx="332">
                  <c:v>551.77184369232862</c:v>
                </c:pt>
                <c:pt idx="333">
                  <c:v>551.77184369232862</c:v>
                </c:pt>
                <c:pt idx="334">
                  <c:v>551.77184369232862</c:v>
                </c:pt>
                <c:pt idx="335">
                  <c:v>551.77184369232862</c:v>
                </c:pt>
                <c:pt idx="336">
                  <c:v>551.77184369232862</c:v>
                </c:pt>
                <c:pt idx="337">
                  <c:v>551.77184369232862</c:v>
                </c:pt>
                <c:pt idx="338">
                  <c:v>551.77184369232862</c:v>
                </c:pt>
                <c:pt idx="339">
                  <c:v>551.77184369232862</c:v>
                </c:pt>
                <c:pt idx="340">
                  <c:v>551.77184369232862</c:v>
                </c:pt>
                <c:pt idx="341">
                  <c:v>551.77184369232862</c:v>
                </c:pt>
                <c:pt idx="342">
                  <c:v>551.77184369232862</c:v>
                </c:pt>
                <c:pt idx="343">
                  <c:v>551.77184369232862</c:v>
                </c:pt>
                <c:pt idx="344">
                  <c:v>551.77184369232862</c:v>
                </c:pt>
                <c:pt idx="345">
                  <c:v>551.77184369232862</c:v>
                </c:pt>
                <c:pt idx="346">
                  <c:v>551.77184369232862</c:v>
                </c:pt>
                <c:pt idx="347">
                  <c:v>551.77184369232862</c:v>
                </c:pt>
                <c:pt idx="348">
                  <c:v>551.77184369232862</c:v>
                </c:pt>
                <c:pt idx="349">
                  <c:v>551.77184369232862</c:v>
                </c:pt>
                <c:pt idx="350">
                  <c:v>551.77184369232862</c:v>
                </c:pt>
                <c:pt idx="351">
                  <c:v>551.77184369232862</c:v>
                </c:pt>
                <c:pt idx="352">
                  <c:v>551.77184369232862</c:v>
                </c:pt>
                <c:pt idx="353">
                  <c:v>551.77184369232862</c:v>
                </c:pt>
                <c:pt idx="354">
                  <c:v>551.77184369232862</c:v>
                </c:pt>
                <c:pt idx="355">
                  <c:v>551.77184369232862</c:v>
                </c:pt>
                <c:pt idx="356">
                  <c:v>551.77184369232862</c:v>
                </c:pt>
                <c:pt idx="357">
                  <c:v>551.77184369232862</c:v>
                </c:pt>
                <c:pt idx="358">
                  <c:v>551.77184369232862</c:v>
                </c:pt>
                <c:pt idx="359">
                  <c:v>551.77184369232862</c:v>
                </c:pt>
                <c:pt idx="360">
                  <c:v>551.77184369232862</c:v>
                </c:pt>
                <c:pt idx="361">
                  <c:v>551.77184369232862</c:v>
                </c:pt>
                <c:pt idx="362">
                  <c:v>551.77184369232862</c:v>
                </c:pt>
                <c:pt idx="363">
                  <c:v>551.77184369232862</c:v>
                </c:pt>
                <c:pt idx="364">
                  <c:v>551.77184369232862</c:v>
                </c:pt>
                <c:pt idx="365">
                  <c:v>551.77184369232862</c:v>
                </c:pt>
                <c:pt idx="366">
                  <c:v>551.77184369232862</c:v>
                </c:pt>
                <c:pt idx="367">
                  <c:v>551.77184369232862</c:v>
                </c:pt>
                <c:pt idx="368">
                  <c:v>551.77184369232862</c:v>
                </c:pt>
                <c:pt idx="369">
                  <c:v>551.77184369232862</c:v>
                </c:pt>
                <c:pt idx="370">
                  <c:v>551.77184369232862</c:v>
                </c:pt>
                <c:pt idx="371">
                  <c:v>551.77184369232862</c:v>
                </c:pt>
                <c:pt idx="372">
                  <c:v>551.77184369232862</c:v>
                </c:pt>
                <c:pt idx="373">
                  <c:v>551.77184369232862</c:v>
                </c:pt>
                <c:pt idx="374">
                  <c:v>551.77184369232862</c:v>
                </c:pt>
                <c:pt idx="375">
                  <c:v>551.77184369232862</c:v>
                </c:pt>
                <c:pt idx="376">
                  <c:v>551.77184369232862</c:v>
                </c:pt>
                <c:pt idx="377">
                  <c:v>551.77184369232862</c:v>
                </c:pt>
                <c:pt idx="378">
                  <c:v>551.77184369232862</c:v>
                </c:pt>
                <c:pt idx="379">
                  <c:v>551.77184369232862</c:v>
                </c:pt>
                <c:pt idx="380">
                  <c:v>551.77184369232862</c:v>
                </c:pt>
                <c:pt idx="381">
                  <c:v>551.77184369232862</c:v>
                </c:pt>
                <c:pt idx="382">
                  <c:v>551.77184369232862</c:v>
                </c:pt>
                <c:pt idx="383">
                  <c:v>551.77184369232862</c:v>
                </c:pt>
                <c:pt idx="384">
                  <c:v>551.77184369232862</c:v>
                </c:pt>
                <c:pt idx="385">
                  <c:v>551.77184369232862</c:v>
                </c:pt>
                <c:pt idx="386">
                  <c:v>551.77184369232862</c:v>
                </c:pt>
                <c:pt idx="387">
                  <c:v>551.77184369232862</c:v>
                </c:pt>
                <c:pt idx="388">
                  <c:v>551.77184369232862</c:v>
                </c:pt>
                <c:pt idx="389">
                  <c:v>551.77184369232862</c:v>
                </c:pt>
                <c:pt idx="390">
                  <c:v>551.77184369232862</c:v>
                </c:pt>
                <c:pt idx="391">
                  <c:v>551.77184369232862</c:v>
                </c:pt>
                <c:pt idx="392">
                  <c:v>551.77184369232862</c:v>
                </c:pt>
                <c:pt idx="393">
                  <c:v>551.77184369232862</c:v>
                </c:pt>
                <c:pt idx="394">
                  <c:v>551.77184369232862</c:v>
                </c:pt>
                <c:pt idx="395">
                  <c:v>551.77184369232862</c:v>
                </c:pt>
                <c:pt idx="396">
                  <c:v>551.77184369232862</c:v>
                </c:pt>
                <c:pt idx="397">
                  <c:v>551.77184369232862</c:v>
                </c:pt>
                <c:pt idx="398">
                  <c:v>551.77184369232862</c:v>
                </c:pt>
                <c:pt idx="399">
                  <c:v>551.77184369232862</c:v>
                </c:pt>
                <c:pt idx="400">
                  <c:v>551.77184369232862</c:v>
                </c:pt>
                <c:pt idx="401">
                  <c:v>551.77184369232862</c:v>
                </c:pt>
                <c:pt idx="402">
                  <c:v>551.77184369232862</c:v>
                </c:pt>
                <c:pt idx="403">
                  <c:v>551.77184369232862</c:v>
                </c:pt>
                <c:pt idx="404">
                  <c:v>551.77184369232862</c:v>
                </c:pt>
                <c:pt idx="405">
                  <c:v>551.77184369232862</c:v>
                </c:pt>
                <c:pt idx="406">
                  <c:v>551.77184369232862</c:v>
                </c:pt>
                <c:pt idx="407">
                  <c:v>551.77184369232862</c:v>
                </c:pt>
                <c:pt idx="408">
                  <c:v>551.77184369232862</c:v>
                </c:pt>
                <c:pt idx="409">
                  <c:v>551.77184369232862</c:v>
                </c:pt>
                <c:pt idx="410">
                  <c:v>551.77184369232862</c:v>
                </c:pt>
                <c:pt idx="411">
                  <c:v>551.77184369232862</c:v>
                </c:pt>
                <c:pt idx="412">
                  <c:v>551.77184369232862</c:v>
                </c:pt>
                <c:pt idx="413">
                  <c:v>551.77184369232862</c:v>
                </c:pt>
                <c:pt idx="414">
                  <c:v>551.77184369232862</c:v>
                </c:pt>
                <c:pt idx="415">
                  <c:v>551.77184369232862</c:v>
                </c:pt>
                <c:pt idx="416">
                  <c:v>551.77184369232862</c:v>
                </c:pt>
                <c:pt idx="417">
                  <c:v>551.77184369232862</c:v>
                </c:pt>
                <c:pt idx="418">
                  <c:v>551.77184369232862</c:v>
                </c:pt>
                <c:pt idx="419">
                  <c:v>551.77184369232862</c:v>
                </c:pt>
                <c:pt idx="420">
                  <c:v>551.77184369232862</c:v>
                </c:pt>
                <c:pt idx="421">
                  <c:v>551.77184369232862</c:v>
                </c:pt>
                <c:pt idx="422">
                  <c:v>551.77184369232862</c:v>
                </c:pt>
                <c:pt idx="423">
                  <c:v>551.77184369232862</c:v>
                </c:pt>
                <c:pt idx="424">
                  <c:v>551.77184369232862</c:v>
                </c:pt>
                <c:pt idx="425">
                  <c:v>551.77184369232862</c:v>
                </c:pt>
                <c:pt idx="426">
                  <c:v>551.77184369232862</c:v>
                </c:pt>
                <c:pt idx="427">
                  <c:v>551.77184369232862</c:v>
                </c:pt>
                <c:pt idx="428">
                  <c:v>551.77184369232862</c:v>
                </c:pt>
                <c:pt idx="429">
                  <c:v>551.77184369232862</c:v>
                </c:pt>
                <c:pt idx="430">
                  <c:v>551.77184369232862</c:v>
                </c:pt>
                <c:pt idx="431">
                  <c:v>551.77184369232862</c:v>
                </c:pt>
                <c:pt idx="432">
                  <c:v>551.77184369232862</c:v>
                </c:pt>
                <c:pt idx="433">
                  <c:v>551.77184369232862</c:v>
                </c:pt>
                <c:pt idx="434">
                  <c:v>551.77184369232862</c:v>
                </c:pt>
                <c:pt idx="435">
                  <c:v>551.77184369232862</c:v>
                </c:pt>
                <c:pt idx="436">
                  <c:v>551.77184369232862</c:v>
                </c:pt>
                <c:pt idx="437">
                  <c:v>551.77184369232862</c:v>
                </c:pt>
                <c:pt idx="438">
                  <c:v>551.77184369232862</c:v>
                </c:pt>
                <c:pt idx="439">
                  <c:v>551.77184369232862</c:v>
                </c:pt>
                <c:pt idx="440">
                  <c:v>551.77184369232862</c:v>
                </c:pt>
                <c:pt idx="441">
                  <c:v>551.77184369232862</c:v>
                </c:pt>
                <c:pt idx="442">
                  <c:v>551.77184369232862</c:v>
                </c:pt>
                <c:pt idx="443">
                  <c:v>551.77184369232862</c:v>
                </c:pt>
                <c:pt idx="444">
                  <c:v>551.77184369232862</c:v>
                </c:pt>
                <c:pt idx="445">
                  <c:v>551.77184369232862</c:v>
                </c:pt>
                <c:pt idx="446">
                  <c:v>551.77184369232862</c:v>
                </c:pt>
                <c:pt idx="447">
                  <c:v>551.77184369232862</c:v>
                </c:pt>
                <c:pt idx="448">
                  <c:v>551.77184369232862</c:v>
                </c:pt>
                <c:pt idx="449">
                  <c:v>551.77184369232862</c:v>
                </c:pt>
                <c:pt idx="450">
                  <c:v>551.77184369232862</c:v>
                </c:pt>
                <c:pt idx="451">
                  <c:v>551.77184369232862</c:v>
                </c:pt>
                <c:pt idx="452">
                  <c:v>551.77184369232862</c:v>
                </c:pt>
                <c:pt idx="453">
                  <c:v>551.77184369232862</c:v>
                </c:pt>
                <c:pt idx="454">
                  <c:v>551.77184369232862</c:v>
                </c:pt>
                <c:pt idx="455">
                  <c:v>551.77184369232862</c:v>
                </c:pt>
                <c:pt idx="456">
                  <c:v>551.77184369232862</c:v>
                </c:pt>
                <c:pt idx="457">
                  <c:v>551.77184369232862</c:v>
                </c:pt>
                <c:pt idx="458">
                  <c:v>551.77184369232862</c:v>
                </c:pt>
                <c:pt idx="459">
                  <c:v>551.77184369232862</c:v>
                </c:pt>
                <c:pt idx="460">
                  <c:v>551.77184369232862</c:v>
                </c:pt>
                <c:pt idx="461">
                  <c:v>551.77184369232862</c:v>
                </c:pt>
                <c:pt idx="462">
                  <c:v>551.77184369232862</c:v>
                </c:pt>
                <c:pt idx="463">
                  <c:v>551.77184369232862</c:v>
                </c:pt>
                <c:pt idx="464">
                  <c:v>551.77184369232862</c:v>
                </c:pt>
                <c:pt idx="465">
                  <c:v>551.77184369232862</c:v>
                </c:pt>
                <c:pt idx="466">
                  <c:v>551.77184369232862</c:v>
                </c:pt>
                <c:pt idx="467">
                  <c:v>551.77184369232862</c:v>
                </c:pt>
                <c:pt idx="468">
                  <c:v>551.77184369232862</c:v>
                </c:pt>
                <c:pt idx="469">
                  <c:v>551.77184369232862</c:v>
                </c:pt>
                <c:pt idx="470">
                  <c:v>551.77184369232862</c:v>
                </c:pt>
                <c:pt idx="471">
                  <c:v>551.77184369232862</c:v>
                </c:pt>
                <c:pt idx="472">
                  <c:v>551.77184369232862</c:v>
                </c:pt>
                <c:pt idx="473">
                  <c:v>551.77184369232862</c:v>
                </c:pt>
                <c:pt idx="474">
                  <c:v>551.77184369232862</c:v>
                </c:pt>
                <c:pt idx="475">
                  <c:v>551.77184369232862</c:v>
                </c:pt>
                <c:pt idx="476">
                  <c:v>551.77184369232862</c:v>
                </c:pt>
                <c:pt idx="477">
                  <c:v>551.77184369232862</c:v>
                </c:pt>
                <c:pt idx="478">
                  <c:v>551.77184369232862</c:v>
                </c:pt>
                <c:pt idx="479">
                  <c:v>551.77184369232862</c:v>
                </c:pt>
                <c:pt idx="480">
                  <c:v>551.77184369232862</c:v>
                </c:pt>
              </c:numCache>
            </c:numRef>
          </c:val>
          <c:smooth val="0"/>
        </c:ser>
        <c:dLbls>
          <c:showLegendKey val="0"/>
          <c:showVal val="0"/>
          <c:showCatName val="0"/>
          <c:showSerName val="0"/>
          <c:showPercent val="0"/>
          <c:showBubbleSize val="0"/>
        </c:dLbls>
        <c:marker val="1"/>
        <c:smooth val="0"/>
        <c:axId val="626095688"/>
        <c:axId val="626094904"/>
      </c:lineChart>
      <c:catAx>
        <c:axId val="621056664"/>
        <c:scaling>
          <c:orientation val="minMax"/>
        </c:scaling>
        <c:delete val="0"/>
        <c:axPos val="b"/>
        <c:majorGridlines/>
        <c:numFmt formatCode="h:mm:ss;@" sourceLinked="1"/>
        <c:majorTickMark val="none"/>
        <c:minorTickMark val="none"/>
        <c:tickLblPos val="nextTo"/>
        <c:crossAx val="626095296"/>
        <c:crosses val="autoZero"/>
        <c:auto val="1"/>
        <c:lblAlgn val="ctr"/>
        <c:lblOffset val="100"/>
        <c:tickLblSkip val="30"/>
        <c:tickMarkSkip val="30"/>
        <c:noMultiLvlLbl val="0"/>
      </c:catAx>
      <c:valAx>
        <c:axId val="626095296"/>
        <c:scaling>
          <c:orientation val="minMax"/>
        </c:scaling>
        <c:delete val="0"/>
        <c:axPos val="l"/>
        <c:majorGridlines/>
        <c:title>
          <c:tx>
            <c:rich>
              <a:bodyPr/>
              <a:lstStyle/>
              <a:p>
                <a:pPr>
                  <a:defRPr/>
                </a:pPr>
                <a:r>
                  <a:rPr lang="en-US"/>
                  <a:t>Frequency - Hz</a:t>
                </a:r>
              </a:p>
            </c:rich>
          </c:tx>
          <c:overlay val="0"/>
        </c:title>
        <c:numFmt formatCode="General" sourceLinked="1"/>
        <c:majorTickMark val="none"/>
        <c:minorTickMark val="none"/>
        <c:tickLblPos val="nextTo"/>
        <c:crossAx val="621056664"/>
        <c:crosses val="autoZero"/>
        <c:crossBetween val="midCat"/>
        <c:majorUnit val="2.0000000000000011E-2"/>
      </c:valAx>
      <c:valAx>
        <c:axId val="626094904"/>
        <c:scaling>
          <c:orientation val="minMax"/>
        </c:scaling>
        <c:delete val="0"/>
        <c:axPos val="r"/>
        <c:numFmt formatCode="0.0" sourceLinked="0"/>
        <c:majorTickMark val="out"/>
        <c:minorTickMark val="none"/>
        <c:tickLblPos val="nextTo"/>
        <c:crossAx val="626095688"/>
        <c:crosses val="max"/>
        <c:crossBetween val="between"/>
      </c:valAx>
      <c:catAx>
        <c:axId val="626095688"/>
        <c:scaling>
          <c:orientation val="minMax"/>
        </c:scaling>
        <c:delete val="1"/>
        <c:axPos val="b"/>
        <c:numFmt formatCode="h:mm:ss;@" sourceLinked="1"/>
        <c:majorTickMark val="out"/>
        <c:minorTickMark val="none"/>
        <c:tickLblPos val="none"/>
        <c:crossAx val="626094904"/>
        <c:crosses val="autoZero"/>
        <c:auto val="1"/>
        <c:lblAlgn val="ctr"/>
        <c:lblOffset val="100"/>
        <c:noMultiLvlLbl val="0"/>
      </c:catAx>
    </c:plotArea>
    <c:legend>
      <c:legendPos val="b"/>
      <c:overlay val="0"/>
    </c:legend>
    <c:plotVisOnly val="1"/>
    <c:dispBlanksAs val="gap"/>
    <c:showDLblsOverMax val="0"/>
  </c:chart>
  <c:txPr>
    <a:bodyPr/>
    <a:lstStyle/>
    <a:p>
      <a:pPr>
        <a:defRPr sz="900"/>
      </a:pPr>
      <a:endParaRPr lang="en-US"/>
    </a:p>
  </c:txPr>
  <c:printSettings>
    <c:headerFooter/>
    <c:pageMargins b="0.75000000000000511" l="0.70000000000000062" r="0.70000000000000062" t="0.75000000000000511" header="0.30000000000000032" footer="0.30000000000000032"/>
    <c:pageSetup/>
  </c:printSettings>
  <c:userShapes r:id="rId1"/>
</c:chartSpace>
</file>

<file path=xl/drawings/_rels/drawing1.xml.rels><?xml version="1.0" encoding="UTF-8"?>

<Relationships xmlns="http://schemas.openxmlformats.org/package/2006/relationships">
  <Relationship Id="rId1" Type="http://schemas.openxmlformats.org/officeDocument/2006/relationships/chart" Target="../charts/chart1.xml"/>
</Relationships>

</file>

<file path=xl/drawings/_rels/drawing3.xml.rels><?xml version="1.0" encoding="UTF-8"?>

<Relationships xmlns="http://schemas.openxmlformats.org/package/2006/relationships">
  <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dr:col>0</xdr:col>
      <xdr:colOff>80010</xdr:colOff>
      <xdr:row>0</xdr:row>
      <xdr:rowOff>83821</xdr:rowOff>
    </xdr:from>
    <xdr:to>
      <xdr:col>13</xdr:col>
      <xdr:colOff>495300</xdr:colOff>
      <xdr:row>33</xdr:row>
      <xdr:rowOff>137160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548640</xdr:colOff>
      <xdr:row>3</xdr:row>
      <xdr:rowOff>7620</xdr:rowOff>
    </xdr:from>
    <xdr:to>
      <xdr:col>6</xdr:col>
      <xdr:colOff>548640</xdr:colOff>
      <xdr:row>30</xdr:row>
      <xdr:rowOff>121920</xdr:rowOff>
    </xdr:to>
    <xdr:cxnSp macro="">
      <xdr:nvCxnSpPr>
        <xdr:cNvPr id="6" name="Straight Connector 5"/>
        <xdr:cNvCxnSpPr/>
      </xdr:nvCxnSpPr>
      <xdr:spPr>
        <a:xfrm>
          <a:off x="4206240" y="579120"/>
          <a:ext cx="0" cy="52578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0.76867</cdr:x>
      <cdr:y>0.41183</cdr:y>
    </cdr:from>
    <cdr:to>
      <cdr:x>0.85213</cdr:x>
      <cdr:y>0.4449</cdr:y>
    </cdr:to>
    <cdr:sp macro="" textlink="Evaluation!$G$8">
      <cdr:nvSpPr>
        <cdr:cNvPr id="5" name="TextBox 4"/>
        <cdr:cNvSpPr txBox="1"/>
      </cdr:nvSpPr>
      <cdr:spPr>
        <a:xfrm xmlns:a="http://schemas.openxmlformats.org/drawingml/2006/main">
          <a:off x="6410777" y="2610916"/>
          <a:ext cx="696064" cy="20965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2BD05A4-C87E-41BD-86A7-FFEF3C8CD5D9}" type="TxLink">
            <a:rPr lang="en-US" sz="1100" b="0" i="0" u="none" strike="noStrike">
              <a:solidFill>
                <a:srgbClr val="000000"/>
              </a:solidFill>
              <a:latin typeface="Calibri"/>
            </a:rPr>
            <a:pPr/>
            <a:t>543.74</a:t>
          </a:fld>
          <a:endParaRPr lang="en-US" sz="1100"/>
        </a:p>
      </cdr:txBody>
    </cdr:sp>
  </cdr:relSizeAnchor>
  <cdr:relSizeAnchor xmlns:cdr="http://schemas.openxmlformats.org/drawingml/2006/chartDrawing">
    <cdr:from>
      <cdr:x>0.70523</cdr:x>
      <cdr:y>0.57849</cdr:y>
    </cdr:from>
    <cdr:to>
      <cdr:x>0.79169</cdr:x>
      <cdr:y>0.61377</cdr:y>
    </cdr:to>
    <cdr:sp macro="" textlink="Evaluation!$G$5">
      <cdr:nvSpPr>
        <cdr:cNvPr id="6" name="TextBox 5"/>
        <cdr:cNvSpPr txBox="1"/>
      </cdr:nvSpPr>
      <cdr:spPr>
        <a:xfrm xmlns:a="http://schemas.openxmlformats.org/drawingml/2006/main">
          <a:off x="5881710" y="3667533"/>
          <a:ext cx="721084" cy="22367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138E7A02-3558-4C28-B69B-0E92CB695519}" type="TxLink">
            <a:rPr lang="en-US" sz="1100" b="0" i="0" u="none" strike="noStrike">
              <a:solidFill>
                <a:srgbClr val="000000"/>
              </a:solidFill>
              <a:latin typeface="Calibri"/>
            </a:rPr>
            <a:pPr/>
            <a:t>59.821</a:t>
          </a:fld>
          <a:endParaRPr lang="en-US" sz="1100"/>
        </a:p>
      </cdr:txBody>
    </cdr:sp>
  </cdr:relSizeAnchor>
  <cdr:relSizeAnchor xmlns:cdr="http://schemas.openxmlformats.org/drawingml/2006/chartDrawing">
    <cdr:from>
      <cdr:x>0.43081</cdr:x>
      <cdr:y>0.66649</cdr:y>
    </cdr:from>
    <cdr:to>
      <cdr:x>0.53382</cdr:x>
      <cdr:y>0.69957</cdr:y>
    </cdr:to>
    <cdr:sp macro="" textlink="Evaluation!$G$7">
      <cdr:nvSpPr>
        <cdr:cNvPr id="7" name="TextBox 6"/>
        <cdr:cNvSpPr txBox="1"/>
      </cdr:nvSpPr>
      <cdr:spPr>
        <a:xfrm xmlns:a="http://schemas.openxmlformats.org/drawingml/2006/main">
          <a:off x="3592962" y="4225437"/>
          <a:ext cx="859112" cy="20972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EED5B25-F91E-4B0A-A967-29AA59F3DD36}" type="TxLink">
            <a:rPr lang="en-US" sz="1100" b="0" i="0" u="none" strike="noStrike">
              <a:solidFill>
                <a:srgbClr val="000000"/>
              </a:solidFill>
              <a:latin typeface="Calibri"/>
            </a:rPr>
            <a:pPr/>
            <a:t>530.11</a:t>
          </a:fld>
          <a:endParaRPr lang="en-US" sz="1100"/>
        </a:p>
      </cdr:txBody>
    </cdr:sp>
  </cdr:relSizeAnchor>
  <cdr:relSizeAnchor xmlns:cdr="http://schemas.openxmlformats.org/drawingml/2006/chartDrawing">
    <cdr:from>
      <cdr:x>0.62079</cdr:x>
      <cdr:y>0.00642</cdr:y>
    </cdr:from>
    <cdr:to>
      <cdr:x>0.7877</cdr:x>
      <cdr:y>0.05493</cdr:y>
    </cdr:to>
    <cdr:sp macro="" textlink="Evaluation!$G$33">
      <cdr:nvSpPr>
        <cdr:cNvPr id="8" name="TextBox 7"/>
        <cdr:cNvSpPr txBox="1"/>
      </cdr:nvSpPr>
      <cdr:spPr>
        <a:xfrm xmlns:a="http://schemas.openxmlformats.org/drawingml/2006/main">
          <a:off x="5177460" y="40677"/>
          <a:ext cx="1392045" cy="30754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F30FC1D-A4BB-4078-A8D6-40B68F2FCBE3}" type="TxLink">
            <a:rPr lang="en-US" sz="1100" b="0" i="0" u="none" strike="noStrike">
              <a:solidFill>
                <a:srgbClr val="000000"/>
              </a:solidFill>
              <a:latin typeface="Calibri"/>
            </a:rPr>
            <a:pPr/>
            <a:t>0.750</a:t>
          </a:fld>
          <a:endParaRPr lang="en-US" sz="1100"/>
        </a:p>
      </cdr:txBody>
    </cdr:sp>
  </cdr:relSizeAnchor>
  <cdr:relSizeAnchor xmlns:cdr="http://schemas.openxmlformats.org/drawingml/2006/chartDrawing">
    <cdr:from>
      <cdr:x>0.74088</cdr:x>
      <cdr:y>0.00662</cdr:y>
    </cdr:from>
    <cdr:to>
      <cdr:x>0.96084</cdr:x>
      <cdr:y>0.03969</cdr:y>
    </cdr:to>
    <cdr:sp macro="" textlink="">
      <cdr:nvSpPr>
        <cdr:cNvPr id="9" name="TextBox 8"/>
        <cdr:cNvSpPr txBox="1"/>
      </cdr:nvSpPr>
      <cdr:spPr>
        <a:xfrm xmlns:a="http://schemas.openxmlformats.org/drawingml/2006/main">
          <a:off x="6179008" y="41970"/>
          <a:ext cx="1834486" cy="20965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Initial P.U. Performance</a:t>
          </a:r>
        </a:p>
      </cdr:txBody>
    </cdr:sp>
  </cdr:relSizeAnchor>
  <cdr:relSizeAnchor xmlns:cdr="http://schemas.openxmlformats.org/drawingml/2006/chartDrawing">
    <cdr:from>
      <cdr:x>0.96673</cdr:x>
      <cdr:y>0.42744</cdr:y>
    </cdr:from>
    <cdr:to>
      <cdr:x>0.99004</cdr:x>
      <cdr:y>0.49755</cdr:y>
    </cdr:to>
    <cdr:sp macro="" textlink="">
      <cdr:nvSpPr>
        <cdr:cNvPr id="10" name="TextBox 9"/>
        <cdr:cNvSpPr txBox="1"/>
      </cdr:nvSpPr>
      <cdr:spPr>
        <a:xfrm xmlns:a="http://schemas.openxmlformats.org/drawingml/2006/main" rot="5400000">
          <a:off x="11145578" y="3185811"/>
          <a:ext cx="503497"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0.07931</cdr:x>
      <cdr:y>0.00662</cdr:y>
    </cdr:from>
    <cdr:to>
      <cdr:x>0.33242</cdr:x>
      <cdr:y>0.04741</cdr:y>
    </cdr:to>
    <cdr:sp macro="" textlink="Evaluation!$G$1">
      <cdr:nvSpPr>
        <cdr:cNvPr id="11" name="TextBox 10"/>
        <cdr:cNvSpPr txBox="1"/>
      </cdr:nvSpPr>
      <cdr:spPr>
        <a:xfrm xmlns:a="http://schemas.openxmlformats.org/drawingml/2006/main">
          <a:off x="715390" y="44706"/>
          <a:ext cx="2283080" cy="2754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Thursday, March 24, 2011</a:t>
          </a:fld>
          <a:endParaRPr lang="en-US" sz="1100"/>
        </a:p>
      </cdr:txBody>
    </cdr:sp>
  </cdr:relSizeAnchor>
  <cdr:relSizeAnchor xmlns:cdr="http://schemas.openxmlformats.org/drawingml/2006/chartDrawing">
    <cdr:from>
      <cdr:x>0.61809</cdr:x>
      <cdr:y>0.04087</cdr:y>
    </cdr:from>
    <cdr:to>
      <cdr:x>0.80539</cdr:x>
      <cdr:y>0.08413</cdr:y>
    </cdr:to>
    <cdr:sp macro="" textlink="Evaluation!$K$33">
      <cdr:nvSpPr>
        <cdr:cNvPr id="12" name="TextBox 11"/>
        <cdr:cNvSpPr txBox="1"/>
      </cdr:nvSpPr>
      <cdr:spPr>
        <a:xfrm xmlns:a="http://schemas.openxmlformats.org/drawingml/2006/main">
          <a:off x="5154930" y="259079"/>
          <a:ext cx="156210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5A72684-92A8-49BD-9A2A-118BCCDB35EA}" type="TxLink">
            <a:rPr lang="en-US" sz="1100" b="0" i="0" u="none" strike="noStrike">
              <a:solidFill>
                <a:srgbClr val="000000"/>
              </a:solidFill>
              <a:latin typeface="Calibri"/>
            </a:rPr>
            <a:pPr/>
            <a:t>0.750</a:t>
          </a:fld>
          <a:endParaRPr lang="en-US" sz="1100"/>
        </a:p>
      </cdr:txBody>
    </cdr:sp>
  </cdr:relSizeAnchor>
  <cdr:relSizeAnchor xmlns:cdr="http://schemas.openxmlformats.org/drawingml/2006/chartDrawing">
    <cdr:from>
      <cdr:x>0.73915</cdr:x>
      <cdr:y>0.03606</cdr:y>
    </cdr:from>
    <cdr:to>
      <cdr:x>0.95911</cdr:x>
      <cdr:y>0.06913</cdr:y>
    </cdr:to>
    <cdr:sp macro="" textlink="">
      <cdr:nvSpPr>
        <cdr:cNvPr id="13" name="TextBox 1"/>
        <cdr:cNvSpPr txBox="1"/>
      </cdr:nvSpPr>
      <cdr:spPr>
        <a:xfrm xmlns:a="http://schemas.openxmlformats.org/drawingml/2006/main">
          <a:off x="6164580" y="228600"/>
          <a:ext cx="1834486" cy="2096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Sustained P.U. Performance</a:t>
          </a:r>
        </a:p>
      </cdr:txBody>
    </cdr:sp>
  </cdr:relSizeAnchor>
  <cdr:relSizeAnchor xmlns:cdr="http://schemas.openxmlformats.org/drawingml/2006/chartDrawing">
    <cdr:from>
      <cdr:x>0.42074</cdr:x>
      <cdr:y>0.1226</cdr:y>
    </cdr:from>
    <cdr:to>
      <cdr:x>0.51302</cdr:x>
      <cdr:y>0.16106</cdr:y>
    </cdr:to>
    <cdr:sp macro="" textlink="Evaluation!$G$4">
      <cdr:nvSpPr>
        <cdr:cNvPr id="14" name="TextBox 13"/>
        <cdr:cNvSpPr txBox="1"/>
      </cdr:nvSpPr>
      <cdr:spPr>
        <a:xfrm xmlns:a="http://schemas.openxmlformats.org/drawingml/2006/main">
          <a:off x="3508973" y="777252"/>
          <a:ext cx="769624" cy="2438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913BEBC-1D86-462B-8B9E-B015EF5C924E}" type="TxLink">
            <a:rPr lang="en-US" sz="1100" b="0" i="0" u="none" strike="noStrike">
              <a:solidFill>
                <a:srgbClr val="000000"/>
              </a:solidFill>
              <a:latin typeface="Calibri"/>
            </a:rPr>
            <a:pPr/>
            <a:t>60.002</a:t>
          </a:fld>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600075</xdr:colOff>
      <xdr:row>35</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0.65269</cdr:x>
      <cdr:y>0.0077</cdr:y>
    </cdr:from>
    <cdr:to>
      <cdr:x>0.8196</cdr:x>
      <cdr:y>0.05621</cdr:y>
    </cdr:to>
    <cdr:sp macro="" textlink="Evaluation!$G$2">
      <cdr:nvSpPr>
        <cdr:cNvPr id="8" name="TextBox 7"/>
        <cdr:cNvSpPr txBox="1"/>
      </cdr:nvSpPr>
      <cdr:spPr>
        <a:xfrm xmlns:a="http://schemas.openxmlformats.org/drawingml/2006/main">
          <a:off x="5961989" y="52616"/>
          <a:ext cx="1524635" cy="33129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361E5043-8F46-4C80-92C0-C67F5BDA2B3E}" type="TxLink">
            <a:rPr lang="en-US" sz="1100" b="0" i="0" u="none" strike="noStrike">
              <a:solidFill>
                <a:srgbClr val="000000"/>
              </a:solidFill>
              <a:latin typeface="Calibri"/>
            </a:rPr>
            <a:pPr/>
            <a:t>13:59:08</a:t>
          </a:fld>
          <a:endParaRPr lang="en-US" sz="1100"/>
        </a:p>
      </cdr:txBody>
    </cdr:sp>
  </cdr:relSizeAnchor>
  <cdr:relSizeAnchor xmlns:cdr="http://schemas.openxmlformats.org/drawingml/2006/chartDrawing">
    <cdr:from>
      <cdr:x>0.9653</cdr:x>
      <cdr:y>0.42976</cdr:y>
    </cdr:from>
    <cdr:to>
      <cdr:x>0.98861</cdr:x>
      <cdr:y>0.50451</cdr:y>
    </cdr:to>
    <cdr:sp macro="" textlink="">
      <cdr:nvSpPr>
        <cdr:cNvPr id="10" name="TextBox 9"/>
        <cdr:cNvSpPr txBox="1"/>
      </cdr:nvSpPr>
      <cdr:spPr>
        <a:xfrm xmlns:a="http://schemas.openxmlformats.org/drawingml/2006/main" rot="5400000">
          <a:off x="11112240" y="3219149"/>
          <a:ext cx="536835" cy="2715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MW</a:t>
          </a:r>
        </a:p>
      </cdr:txBody>
    </cdr:sp>
  </cdr:relSizeAnchor>
  <cdr:relSizeAnchor xmlns:cdr="http://schemas.openxmlformats.org/drawingml/2006/chartDrawing">
    <cdr:from>
      <cdr:x>0.05724</cdr:x>
      <cdr:y>0.00662</cdr:y>
    </cdr:from>
    <cdr:to>
      <cdr:x>0.29436</cdr:x>
      <cdr:y>0.04741</cdr:y>
    </cdr:to>
    <cdr:sp macro="" textlink="Evaluation!$G$1">
      <cdr:nvSpPr>
        <cdr:cNvPr id="11" name="TextBox 10"/>
        <cdr:cNvSpPr txBox="1"/>
      </cdr:nvSpPr>
      <cdr:spPr>
        <a:xfrm xmlns:a="http://schemas.openxmlformats.org/drawingml/2006/main">
          <a:off x="666750" y="47544"/>
          <a:ext cx="2762250" cy="29294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703C6CF5-2E17-40CF-8883-031E19E8B697}" type="TxLink">
            <a:rPr lang="en-US" sz="1100" b="0" i="0" u="none" strike="noStrike">
              <a:solidFill>
                <a:srgbClr val="000000"/>
              </a:solidFill>
              <a:latin typeface="Calibri"/>
            </a:rPr>
            <a:pPr/>
            <a:t>Thursday, March 24, 2011</a:t>
          </a:fld>
          <a:endParaRPr lang="en-US" sz="1100"/>
        </a:p>
      </cdr:txBody>
    </cdr:sp>
  </cdr:relSizeAnchor>
  <cdr:relSizeAnchor xmlns:cdr="http://schemas.openxmlformats.org/drawingml/2006/chartDrawing">
    <cdr:from>
      <cdr:x>0.73994</cdr:x>
      <cdr:y>0.00558</cdr:y>
    </cdr:from>
    <cdr:to>
      <cdr:x>0.89948</cdr:x>
      <cdr:y>0.04463</cdr:y>
    </cdr:to>
    <cdr:sp macro="" textlink="">
      <cdr:nvSpPr>
        <cdr:cNvPr id="6" name="TextBox 1"/>
        <cdr:cNvSpPr txBox="1"/>
      </cdr:nvSpPr>
      <cdr:spPr>
        <a:xfrm xmlns:a="http://schemas.openxmlformats.org/drawingml/2006/main">
          <a:off x="6758940" y="38100"/>
          <a:ext cx="1457327" cy="266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Time of t(0)</a:t>
          </a:r>
        </a:p>
      </cdr:txBody>
    </cdr:sp>
  </cdr:relSizeAnchor>
  <cdr:relSizeAnchor xmlns:cdr="http://schemas.openxmlformats.org/drawingml/2006/chartDrawing">
    <cdr:from>
      <cdr:x>0.73994</cdr:x>
      <cdr:y>0.03236</cdr:y>
    </cdr:from>
    <cdr:to>
      <cdr:x>0.9318</cdr:x>
      <cdr:y>0.07141</cdr:y>
    </cdr:to>
    <cdr:sp macro="" textlink="">
      <cdr:nvSpPr>
        <cdr:cNvPr id="7" name="TextBox 1"/>
        <cdr:cNvSpPr txBox="1"/>
      </cdr:nvSpPr>
      <cdr:spPr>
        <a:xfrm xmlns:a="http://schemas.openxmlformats.org/drawingml/2006/main">
          <a:off x="6758940" y="220980"/>
          <a:ext cx="1752580" cy="266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Model Period Ending Time</a:t>
          </a:r>
        </a:p>
      </cdr:txBody>
    </cdr:sp>
  </cdr:relSizeAnchor>
  <cdr:relSizeAnchor xmlns:cdr="http://schemas.openxmlformats.org/drawingml/2006/chartDrawing">
    <cdr:from>
      <cdr:x>0.65318</cdr:x>
      <cdr:y>0.03794</cdr:y>
    </cdr:from>
    <cdr:to>
      <cdr:x>0.82009</cdr:x>
      <cdr:y>0.08645</cdr:y>
    </cdr:to>
    <cdr:sp macro="" textlink="Evaluation!$G$3">
      <cdr:nvSpPr>
        <cdr:cNvPr id="12" name="TextBox 1"/>
        <cdr:cNvSpPr txBox="1"/>
      </cdr:nvSpPr>
      <cdr:spPr>
        <a:xfrm xmlns:a="http://schemas.openxmlformats.org/drawingml/2006/main">
          <a:off x="5966460" y="259080"/>
          <a:ext cx="1524635" cy="331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5B2FBAA8-8779-4551-93A1-F51C711E14F1}" type="TxLink">
            <a:rPr lang="en-US" sz="1100" b="0" i="0" u="none" strike="noStrike">
              <a:solidFill>
                <a:srgbClr val="000000"/>
              </a:solidFill>
              <a:latin typeface="Calibri"/>
            </a:rPr>
            <a:pPr/>
            <a:t>14:02:48</a:t>
          </a:fld>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806"/>
  <sheetViews>
    <sheetView topLeftCell="A130" workbookViewId="0">
      <selection activeCell="G189" sqref="G189"/>
    </sheetView>
  </sheetViews>
  <sheetFormatPr defaultRowHeight="15" x14ac:dyDescent="0.25"/>
  <cols>
    <col min="1" max="1" width="16.85546875" bestFit="1" customWidth="1"/>
    <col min="16" max="16" width="9.42578125" customWidth="1"/>
    <col min="18" max="18" width="10.85546875" customWidth="1"/>
    <col min="19" max="19" width="10.42578125" customWidth="1"/>
  </cols>
  <sheetData>
    <row r="1" spans="1:26" x14ac:dyDescent="0.25">
      <c r="O1" s="91" t="s">
        <v>213</v>
      </c>
      <c r="P1" s="91"/>
      <c r="Q1" s="91"/>
      <c r="R1" s="91" t="s">
        <v>214</v>
      </c>
      <c r="S1" s="91" t="s">
        <v>215</v>
      </c>
      <c r="T1" s="91"/>
    </row>
    <row r="2" spans="1:26" x14ac:dyDescent="0.25">
      <c r="M2" s="91"/>
      <c r="O2" s="91" t="s">
        <v>216</v>
      </c>
      <c r="P2" s="91">
        <f>IF((Evaluation!G5-Evaluation!G4)&lt;0,MIN(Evaluation!G4,60),MAX(Evaluation!G4,60))</f>
        <v>60</v>
      </c>
      <c r="Q2" s="91">
        <f>MAX(S7:S1806)</f>
        <v>0.11400222778320313</v>
      </c>
      <c r="R2" s="91">
        <f>MIN(R7:R1806)</f>
        <v>-0.11400222778320313</v>
      </c>
      <c r="S2" s="91">
        <f>MAX(R7:R1806)</f>
        <v>2.0999908447265625E-2</v>
      </c>
      <c r="T2" s="91">
        <f>'Initial &amp; Sustained Graph'!P5</f>
        <v>1</v>
      </c>
    </row>
    <row r="3" spans="1:26" s="91" customFormat="1" x14ac:dyDescent="0.25">
      <c r="O3" s="91">
        <f>IF(Evaluation!H1="Auto",MATCH($Q$2,S7:S1806,0)+6-T2,Evaluation!H2)</f>
        <v>160</v>
      </c>
      <c r="P3" s="6">
        <f>INDEX(A:A,O3)</f>
        <v>40626.582731481481</v>
      </c>
      <c r="Q3" s="91" t="s">
        <v>217</v>
      </c>
    </row>
    <row r="4" spans="1:26" x14ac:dyDescent="0.25">
      <c r="M4" s="91"/>
      <c r="O4" s="91">
        <f>IF(Evaluation!H1="Auto",MATCH(1,P7:P1806,0)+6,Evaluation!H3)</f>
        <v>270</v>
      </c>
      <c r="P4" s="6">
        <f>INDEX(A:A,O4)</f>
        <v>40626.585277777776</v>
      </c>
      <c r="Q4" s="91" t="s">
        <v>218</v>
      </c>
      <c r="R4" s="91"/>
      <c r="S4" s="91"/>
      <c r="T4" s="91"/>
      <c r="Z4" s="91"/>
    </row>
    <row r="5" spans="1:26" x14ac:dyDescent="0.25">
      <c r="A5" s="2" t="s">
        <v>112</v>
      </c>
      <c r="B5" s="1" t="s">
        <v>6</v>
      </c>
      <c r="C5" s="1" t="s">
        <v>2</v>
      </c>
      <c r="M5" s="91"/>
      <c r="O5" s="91">
        <f>MATCH(Q2,S7:S1806,0)+6</f>
        <v>161</v>
      </c>
      <c r="P5" s="6">
        <f>P4-P3</f>
        <v>2.5462962948950008E-3</v>
      </c>
      <c r="Q5" s="91" t="s">
        <v>219</v>
      </c>
      <c r="R5" s="91"/>
      <c r="S5" s="91"/>
      <c r="T5" s="91"/>
    </row>
    <row r="6" spans="1:26" x14ac:dyDescent="0.25">
      <c r="A6" s="104">
        <v>40626.57916666667</v>
      </c>
      <c r="B6" s="105">
        <v>60.023998260498047</v>
      </c>
      <c r="C6" s="106">
        <v>548.869384765625</v>
      </c>
      <c r="O6" s="91"/>
      <c r="P6" s="91">
        <v>0</v>
      </c>
      <c r="Q6" s="91"/>
      <c r="R6" s="91"/>
      <c r="S6" s="91"/>
      <c r="T6" s="91"/>
    </row>
    <row r="7" spans="1:26" x14ac:dyDescent="0.25">
      <c r="A7" s="104">
        <v>40626.579189814816</v>
      </c>
      <c r="B7" s="105">
        <v>60.023998260498047</v>
      </c>
      <c r="C7" s="106">
        <v>548.84796142578125</v>
      </c>
      <c r="O7" s="91">
        <f>IF(ROW()&lt;$O$5,0,1)</f>
        <v>0</v>
      </c>
      <c r="P7" s="91">
        <f>IF((O7=1)*(B7&gt;$P$2),1,0)</f>
        <v>0</v>
      </c>
      <c r="Q7" s="91">
        <f>IF(ROW()&lt;O$3,0,1)</f>
        <v>0</v>
      </c>
      <c r="R7" s="93">
        <f>B7-B6</f>
        <v>0</v>
      </c>
      <c r="S7" s="91">
        <f>ABS(R7)</f>
        <v>0</v>
      </c>
      <c r="T7" s="91"/>
    </row>
    <row r="8" spans="1:26" x14ac:dyDescent="0.25">
      <c r="A8" s="104">
        <v>40626.579212962963</v>
      </c>
      <c r="B8" s="105">
        <v>60.0260009765625</v>
      </c>
      <c r="C8" s="106">
        <v>548.84796142578125</v>
      </c>
      <c r="O8" s="91">
        <f t="shared" ref="O8:O71" si="0">IF(ROW()&lt;$O$5,0,1)</f>
        <v>0</v>
      </c>
      <c r="P8" s="91">
        <f t="shared" ref="P8:P71" si="1">IF((O8=1)*(B8&gt;$P$2),1,0)</f>
        <v>0</v>
      </c>
      <c r="Q8" s="91">
        <f>IF(ROW()&lt;O$3,0,1)</f>
        <v>0</v>
      </c>
      <c r="R8" s="93">
        <f>B8-B7</f>
        <v>2.002716064453125E-3</v>
      </c>
      <c r="S8" s="91">
        <f>ABS(R8)</f>
        <v>2.002716064453125E-3</v>
      </c>
    </row>
    <row r="9" spans="1:26" x14ac:dyDescent="0.25">
      <c r="A9" s="104">
        <v>40626.579236111109</v>
      </c>
      <c r="B9" s="105">
        <v>60.021999359130859</v>
      </c>
      <c r="C9" s="106">
        <v>548.3702392578125</v>
      </c>
      <c r="O9" s="91">
        <f t="shared" si="0"/>
        <v>0</v>
      </c>
      <c r="P9" s="91">
        <f t="shared" si="1"/>
        <v>0</v>
      </c>
      <c r="Q9" s="91">
        <f t="shared" ref="Q9:Q72" si="2">IF(ROW()&lt;O$3,0,1)</f>
        <v>0</v>
      </c>
      <c r="R9" s="93">
        <f t="shared" ref="R9:R72" si="3">B9-B8</f>
        <v>-4.001617431640625E-3</v>
      </c>
      <c r="S9" s="91">
        <f t="shared" ref="S9:S72" si="4">ABS(R9)</f>
        <v>4.001617431640625E-3</v>
      </c>
    </row>
    <row r="10" spans="1:26" x14ac:dyDescent="0.25">
      <c r="A10" s="104">
        <v>40626.579259259262</v>
      </c>
      <c r="B10" s="105">
        <v>60.022998809814453</v>
      </c>
      <c r="C10" s="106">
        <v>548.3702392578125</v>
      </c>
      <c r="O10" s="91">
        <f t="shared" si="0"/>
        <v>0</v>
      </c>
      <c r="P10" s="91">
        <f t="shared" si="1"/>
        <v>0</v>
      </c>
      <c r="Q10" s="91">
        <f t="shared" si="2"/>
        <v>0</v>
      </c>
      <c r="R10" s="93">
        <f t="shared" si="3"/>
        <v>9.9945068359375E-4</v>
      </c>
      <c r="S10" s="91">
        <f t="shared" si="4"/>
        <v>9.9945068359375E-4</v>
      </c>
    </row>
    <row r="11" spans="1:26" x14ac:dyDescent="0.25">
      <c r="A11" s="104">
        <v>40626.579282407409</v>
      </c>
      <c r="B11" s="105">
        <v>60.0260009765625</v>
      </c>
      <c r="C11" s="106">
        <v>548.655029296875</v>
      </c>
      <c r="O11" s="91">
        <f t="shared" si="0"/>
        <v>0</v>
      </c>
      <c r="P11" s="91">
        <f t="shared" si="1"/>
        <v>0</v>
      </c>
      <c r="Q11" s="91">
        <f t="shared" si="2"/>
        <v>0</v>
      </c>
      <c r="R11" s="93">
        <f t="shared" si="3"/>
        <v>3.002166748046875E-3</v>
      </c>
      <c r="S11" s="91">
        <f t="shared" si="4"/>
        <v>3.002166748046875E-3</v>
      </c>
    </row>
    <row r="12" spans="1:26" x14ac:dyDescent="0.25">
      <c r="A12" s="104">
        <v>40626.579305555555</v>
      </c>
      <c r="B12" s="105">
        <v>60.027000427246094</v>
      </c>
      <c r="C12" s="106">
        <v>548.655029296875</v>
      </c>
      <c r="O12" s="91">
        <f t="shared" si="0"/>
        <v>0</v>
      </c>
      <c r="P12" s="91">
        <f t="shared" si="1"/>
        <v>0</v>
      </c>
      <c r="Q12" s="91">
        <f t="shared" si="2"/>
        <v>0</v>
      </c>
      <c r="R12" s="93">
        <f t="shared" si="3"/>
        <v>9.9945068359375E-4</v>
      </c>
      <c r="S12" s="91">
        <f t="shared" si="4"/>
        <v>9.9945068359375E-4</v>
      </c>
    </row>
    <row r="13" spans="1:26" x14ac:dyDescent="0.25">
      <c r="A13" s="104">
        <v>40626.579328703701</v>
      </c>
      <c r="B13" s="105">
        <v>60.027999877929687</v>
      </c>
      <c r="C13" s="106">
        <v>548.1422119140625</v>
      </c>
      <c r="O13" s="91">
        <f t="shared" si="0"/>
        <v>0</v>
      </c>
      <c r="P13" s="91">
        <f t="shared" si="1"/>
        <v>0</v>
      </c>
      <c r="Q13" s="91">
        <f t="shared" si="2"/>
        <v>0</v>
      </c>
      <c r="R13" s="93">
        <f t="shared" si="3"/>
        <v>9.9945068359375E-4</v>
      </c>
      <c r="S13" s="91">
        <f t="shared" si="4"/>
        <v>9.9945068359375E-4</v>
      </c>
    </row>
    <row r="14" spans="1:26" x14ac:dyDescent="0.25">
      <c r="A14" s="104">
        <v>40626.579351851855</v>
      </c>
      <c r="B14" s="105">
        <v>60.027000427246094</v>
      </c>
      <c r="C14" s="106">
        <v>548.1422119140625</v>
      </c>
      <c r="O14" s="91">
        <f t="shared" si="0"/>
        <v>0</v>
      </c>
      <c r="P14" s="91">
        <f t="shared" si="1"/>
        <v>0</v>
      </c>
      <c r="Q14" s="91">
        <f t="shared" si="2"/>
        <v>0</v>
      </c>
      <c r="R14" s="93">
        <f t="shared" si="3"/>
        <v>-9.9945068359375E-4</v>
      </c>
      <c r="S14" s="91">
        <f t="shared" si="4"/>
        <v>9.9945068359375E-4</v>
      </c>
    </row>
    <row r="15" spans="1:26" x14ac:dyDescent="0.25">
      <c r="A15" s="104">
        <v>40626.579375000001</v>
      </c>
      <c r="B15" s="105">
        <v>60.0260009765625</v>
      </c>
      <c r="C15" s="106">
        <v>548.406982421875</v>
      </c>
      <c r="O15" s="91">
        <f t="shared" si="0"/>
        <v>0</v>
      </c>
      <c r="P15" s="91">
        <f t="shared" si="1"/>
        <v>0</v>
      </c>
      <c r="Q15" s="91">
        <f t="shared" si="2"/>
        <v>0</v>
      </c>
      <c r="R15" s="93">
        <f t="shared" si="3"/>
        <v>-9.9945068359375E-4</v>
      </c>
      <c r="S15" s="91">
        <f t="shared" si="4"/>
        <v>9.9945068359375E-4</v>
      </c>
    </row>
    <row r="16" spans="1:26" x14ac:dyDescent="0.25">
      <c r="A16" s="104">
        <v>40626.579398148147</v>
      </c>
      <c r="B16" s="105">
        <v>60.025001525878906</v>
      </c>
      <c r="C16" s="106">
        <v>548.406982421875</v>
      </c>
      <c r="O16" s="91">
        <f t="shared" si="0"/>
        <v>0</v>
      </c>
      <c r="P16" s="91">
        <f t="shared" si="1"/>
        <v>0</v>
      </c>
      <c r="Q16" s="91">
        <f t="shared" si="2"/>
        <v>0</v>
      </c>
      <c r="R16" s="93">
        <f t="shared" si="3"/>
        <v>-9.9945068359375E-4</v>
      </c>
      <c r="S16" s="91">
        <f t="shared" si="4"/>
        <v>9.9945068359375E-4</v>
      </c>
    </row>
    <row r="17" spans="1:19" x14ac:dyDescent="0.25">
      <c r="A17" s="104">
        <v>40626.579421296294</v>
      </c>
      <c r="B17" s="105">
        <v>60.028999328613281</v>
      </c>
      <c r="C17" s="106">
        <v>548.45281982421875</v>
      </c>
      <c r="O17" s="91">
        <f t="shared" si="0"/>
        <v>0</v>
      </c>
      <c r="P17" s="91">
        <f t="shared" si="1"/>
        <v>0</v>
      </c>
      <c r="Q17" s="91">
        <f t="shared" si="2"/>
        <v>0</v>
      </c>
      <c r="R17" s="93">
        <f t="shared" si="3"/>
        <v>3.997802734375E-3</v>
      </c>
      <c r="S17" s="91">
        <f t="shared" si="4"/>
        <v>3.997802734375E-3</v>
      </c>
    </row>
    <row r="18" spans="1:19" x14ac:dyDescent="0.25">
      <c r="A18" s="104">
        <v>40626.579444444447</v>
      </c>
      <c r="B18" s="105">
        <v>60.027999877929687</v>
      </c>
      <c r="C18" s="106">
        <v>548.45281982421875</v>
      </c>
      <c r="O18" s="91">
        <f t="shared" si="0"/>
        <v>0</v>
      </c>
      <c r="P18" s="91">
        <f t="shared" si="1"/>
        <v>0</v>
      </c>
      <c r="Q18" s="91">
        <f t="shared" si="2"/>
        <v>0</v>
      </c>
      <c r="R18" s="93">
        <f t="shared" si="3"/>
        <v>-9.9945068359375E-4</v>
      </c>
      <c r="S18" s="91">
        <f t="shared" si="4"/>
        <v>9.9945068359375E-4</v>
      </c>
    </row>
    <row r="19" spans="1:19" x14ac:dyDescent="0.25">
      <c r="A19" s="104">
        <v>40626.579467592594</v>
      </c>
      <c r="B19" s="105">
        <v>60.030998229980469</v>
      </c>
      <c r="C19" s="106">
        <v>548.98028564453125</v>
      </c>
      <c r="O19" s="91">
        <f t="shared" si="0"/>
        <v>0</v>
      </c>
      <c r="P19" s="91">
        <f t="shared" si="1"/>
        <v>0</v>
      </c>
      <c r="Q19" s="91">
        <f t="shared" si="2"/>
        <v>0</v>
      </c>
      <c r="R19" s="93">
        <f t="shared" si="3"/>
        <v>2.99835205078125E-3</v>
      </c>
      <c r="S19" s="91">
        <f t="shared" si="4"/>
        <v>2.99835205078125E-3</v>
      </c>
    </row>
    <row r="20" spans="1:19" x14ac:dyDescent="0.25">
      <c r="A20" s="104">
        <v>40626.57949074074</v>
      </c>
      <c r="B20" s="105">
        <v>60.030998229980469</v>
      </c>
      <c r="C20" s="106">
        <v>548.98028564453125</v>
      </c>
      <c r="O20" s="91">
        <f t="shared" si="0"/>
        <v>0</v>
      </c>
      <c r="P20" s="91">
        <f t="shared" si="1"/>
        <v>0</v>
      </c>
      <c r="Q20" s="91">
        <f t="shared" si="2"/>
        <v>0</v>
      </c>
      <c r="R20" s="93">
        <f t="shared" si="3"/>
        <v>0</v>
      </c>
      <c r="S20" s="91">
        <f t="shared" si="4"/>
        <v>0</v>
      </c>
    </row>
    <row r="21" spans="1:19" x14ac:dyDescent="0.25">
      <c r="A21" s="104">
        <v>40626.579513888886</v>
      </c>
      <c r="B21" s="105">
        <v>60.027000427246094</v>
      </c>
      <c r="C21" s="106">
        <v>548.55035400390625</v>
      </c>
      <c r="O21" s="91">
        <f t="shared" si="0"/>
        <v>0</v>
      </c>
      <c r="P21" s="91">
        <f t="shared" si="1"/>
        <v>0</v>
      </c>
      <c r="Q21" s="91">
        <f t="shared" si="2"/>
        <v>0</v>
      </c>
      <c r="R21" s="93">
        <f t="shared" si="3"/>
        <v>-3.997802734375E-3</v>
      </c>
      <c r="S21" s="91">
        <f t="shared" si="4"/>
        <v>3.997802734375E-3</v>
      </c>
    </row>
    <row r="22" spans="1:19" x14ac:dyDescent="0.25">
      <c r="A22" s="104">
        <v>40626.57953703704</v>
      </c>
      <c r="B22" s="105">
        <v>60.023998260498047</v>
      </c>
      <c r="C22" s="106">
        <v>548.55035400390625</v>
      </c>
      <c r="O22" s="91">
        <f t="shared" si="0"/>
        <v>0</v>
      </c>
      <c r="P22" s="91">
        <f t="shared" si="1"/>
        <v>0</v>
      </c>
      <c r="Q22" s="91">
        <f t="shared" si="2"/>
        <v>0</v>
      </c>
      <c r="R22" s="93">
        <f t="shared" si="3"/>
        <v>-3.002166748046875E-3</v>
      </c>
      <c r="S22" s="91">
        <f t="shared" si="4"/>
        <v>3.002166748046875E-3</v>
      </c>
    </row>
    <row r="23" spans="1:19" x14ac:dyDescent="0.25">
      <c r="A23" s="104">
        <v>40626.579560185186</v>
      </c>
      <c r="B23" s="105">
        <v>60.023998260498047</v>
      </c>
      <c r="C23" s="106">
        <v>547.48114013671875</v>
      </c>
      <c r="O23" s="91">
        <f t="shared" si="0"/>
        <v>0</v>
      </c>
      <c r="P23" s="91">
        <f t="shared" si="1"/>
        <v>0</v>
      </c>
      <c r="Q23" s="91">
        <f t="shared" si="2"/>
        <v>0</v>
      </c>
      <c r="R23" s="93">
        <f t="shared" si="3"/>
        <v>0</v>
      </c>
      <c r="S23" s="91">
        <f t="shared" si="4"/>
        <v>0</v>
      </c>
    </row>
    <row r="24" spans="1:19" x14ac:dyDescent="0.25">
      <c r="A24" s="104">
        <v>40626.579583333332</v>
      </c>
      <c r="B24" s="105">
        <v>60.020999908447266</v>
      </c>
      <c r="C24" s="106">
        <v>547.48114013671875</v>
      </c>
      <c r="O24" s="91">
        <f t="shared" si="0"/>
        <v>0</v>
      </c>
      <c r="P24" s="91">
        <f t="shared" si="1"/>
        <v>0</v>
      </c>
      <c r="Q24" s="91">
        <f t="shared" si="2"/>
        <v>0</v>
      </c>
      <c r="R24" s="93">
        <f t="shared" si="3"/>
        <v>-2.99835205078125E-3</v>
      </c>
      <c r="S24" s="91">
        <f t="shared" si="4"/>
        <v>2.99835205078125E-3</v>
      </c>
    </row>
    <row r="25" spans="1:19" x14ac:dyDescent="0.25">
      <c r="A25" s="104">
        <v>40626.579606481479</v>
      </c>
      <c r="B25" s="105">
        <v>60.019001007080078</v>
      </c>
      <c r="C25" s="106">
        <v>548.865234375</v>
      </c>
      <c r="O25" s="91">
        <f t="shared" si="0"/>
        <v>0</v>
      </c>
      <c r="P25" s="91">
        <f t="shared" si="1"/>
        <v>0</v>
      </c>
      <c r="Q25" s="91">
        <f t="shared" si="2"/>
        <v>0</v>
      </c>
      <c r="R25" s="93">
        <f t="shared" si="3"/>
        <v>-1.9989013671875E-3</v>
      </c>
      <c r="S25" s="91">
        <f t="shared" si="4"/>
        <v>1.9989013671875E-3</v>
      </c>
    </row>
    <row r="26" spans="1:19" x14ac:dyDescent="0.25">
      <c r="A26" s="104">
        <v>40626.579629629632</v>
      </c>
      <c r="B26" s="105">
        <v>60.019001007080078</v>
      </c>
      <c r="C26" s="106">
        <v>548.865234375</v>
      </c>
      <c r="O26" s="91">
        <f t="shared" si="0"/>
        <v>0</v>
      </c>
      <c r="P26" s="91">
        <f t="shared" si="1"/>
        <v>0</v>
      </c>
      <c r="Q26" s="91">
        <f t="shared" si="2"/>
        <v>0</v>
      </c>
      <c r="R26" s="93">
        <f t="shared" si="3"/>
        <v>0</v>
      </c>
      <c r="S26" s="91">
        <f t="shared" si="4"/>
        <v>0</v>
      </c>
    </row>
    <row r="27" spans="1:19" x14ac:dyDescent="0.25">
      <c r="A27" s="104">
        <v>40626.579652777778</v>
      </c>
      <c r="B27" s="105">
        <v>60.018001556396484</v>
      </c>
      <c r="C27" s="106">
        <v>548.54290771484375</v>
      </c>
      <c r="O27" s="91">
        <f t="shared" si="0"/>
        <v>0</v>
      </c>
      <c r="P27" s="91">
        <f t="shared" si="1"/>
        <v>0</v>
      </c>
      <c r="Q27" s="91">
        <f t="shared" si="2"/>
        <v>0</v>
      </c>
      <c r="R27" s="93">
        <f t="shared" si="3"/>
        <v>-9.9945068359375E-4</v>
      </c>
      <c r="S27" s="91">
        <f t="shared" si="4"/>
        <v>9.9945068359375E-4</v>
      </c>
    </row>
    <row r="28" spans="1:19" x14ac:dyDescent="0.25">
      <c r="A28" s="104">
        <v>40626.579675925925</v>
      </c>
      <c r="B28" s="105">
        <v>60.020000457763672</v>
      </c>
      <c r="C28" s="106">
        <v>548.54290771484375</v>
      </c>
      <c r="O28" s="91">
        <f t="shared" si="0"/>
        <v>0</v>
      </c>
      <c r="P28" s="91">
        <f t="shared" si="1"/>
        <v>0</v>
      </c>
      <c r="Q28" s="91">
        <f t="shared" si="2"/>
        <v>0</v>
      </c>
      <c r="R28" s="93">
        <f t="shared" si="3"/>
        <v>1.9989013671875E-3</v>
      </c>
      <c r="S28" s="91">
        <f t="shared" si="4"/>
        <v>1.9989013671875E-3</v>
      </c>
    </row>
    <row r="29" spans="1:19" x14ac:dyDescent="0.25">
      <c r="A29" s="104">
        <v>40626.579699074071</v>
      </c>
      <c r="B29" s="105">
        <v>60.021999359130859</v>
      </c>
      <c r="C29" s="106">
        <v>547.11663818359375</v>
      </c>
      <c r="O29" s="91">
        <f t="shared" si="0"/>
        <v>0</v>
      </c>
      <c r="P29" s="91">
        <f t="shared" si="1"/>
        <v>0</v>
      </c>
      <c r="Q29" s="91">
        <f t="shared" si="2"/>
        <v>0</v>
      </c>
      <c r="R29" s="93">
        <f t="shared" si="3"/>
        <v>1.9989013671875E-3</v>
      </c>
      <c r="S29" s="91">
        <f t="shared" si="4"/>
        <v>1.9989013671875E-3</v>
      </c>
    </row>
    <row r="30" spans="1:19" x14ac:dyDescent="0.25">
      <c r="A30" s="104">
        <v>40626.579722222225</v>
      </c>
      <c r="B30" s="105">
        <v>60.020999908447266</v>
      </c>
      <c r="C30" s="106">
        <v>547.11663818359375</v>
      </c>
      <c r="O30" s="91">
        <f t="shared" si="0"/>
        <v>0</v>
      </c>
      <c r="P30" s="91">
        <f t="shared" si="1"/>
        <v>0</v>
      </c>
      <c r="Q30" s="91">
        <f t="shared" si="2"/>
        <v>0</v>
      </c>
      <c r="R30" s="93">
        <f t="shared" si="3"/>
        <v>-9.9945068359375E-4</v>
      </c>
      <c r="S30" s="91">
        <f t="shared" si="4"/>
        <v>9.9945068359375E-4</v>
      </c>
    </row>
    <row r="31" spans="1:19" x14ac:dyDescent="0.25">
      <c r="A31" s="104">
        <v>40626.579745370371</v>
      </c>
      <c r="B31" s="105">
        <v>60.021999359130859</v>
      </c>
      <c r="C31" s="106">
        <v>546.14007568359375</v>
      </c>
      <c r="O31" s="91">
        <f t="shared" si="0"/>
        <v>0</v>
      </c>
      <c r="P31" s="91">
        <f t="shared" si="1"/>
        <v>0</v>
      </c>
      <c r="Q31" s="91">
        <f t="shared" si="2"/>
        <v>0</v>
      </c>
      <c r="R31" s="93">
        <f t="shared" si="3"/>
        <v>9.9945068359375E-4</v>
      </c>
      <c r="S31" s="91">
        <f t="shared" si="4"/>
        <v>9.9945068359375E-4</v>
      </c>
    </row>
    <row r="32" spans="1:19" x14ac:dyDescent="0.25">
      <c r="A32" s="104">
        <v>40626.579768518517</v>
      </c>
      <c r="B32" s="105">
        <v>60.020000457763672</v>
      </c>
      <c r="C32" s="106">
        <v>546.14007568359375</v>
      </c>
      <c r="O32" s="91">
        <f t="shared" si="0"/>
        <v>0</v>
      </c>
      <c r="P32" s="91">
        <f t="shared" si="1"/>
        <v>0</v>
      </c>
      <c r="Q32" s="91">
        <f t="shared" si="2"/>
        <v>0</v>
      </c>
      <c r="R32" s="93">
        <f t="shared" si="3"/>
        <v>-1.9989013671875E-3</v>
      </c>
      <c r="S32" s="91">
        <f t="shared" si="4"/>
        <v>1.9989013671875E-3</v>
      </c>
    </row>
    <row r="33" spans="1:19" x14ac:dyDescent="0.25">
      <c r="A33" s="104">
        <v>40626.579791666663</v>
      </c>
      <c r="B33" s="105">
        <v>60.020999908447266</v>
      </c>
      <c r="C33" s="106">
        <v>547.50714111328125</v>
      </c>
      <c r="O33" s="91">
        <f t="shared" si="0"/>
        <v>0</v>
      </c>
      <c r="P33" s="91">
        <f t="shared" si="1"/>
        <v>0</v>
      </c>
      <c r="Q33" s="91">
        <f t="shared" si="2"/>
        <v>0</v>
      </c>
      <c r="R33" s="93">
        <f t="shared" si="3"/>
        <v>9.9945068359375E-4</v>
      </c>
      <c r="S33" s="91">
        <f t="shared" si="4"/>
        <v>9.9945068359375E-4</v>
      </c>
    </row>
    <row r="34" spans="1:19" x14ac:dyDescent="0.25">
      <c r="A34" s="104">
        <v>40626.579814814817</v>
      </c>
      <c r="B34" s="105">
        <v>60.019001007080078</v>
      </c>
      <c r="C34" s="106">
        <v>547.50714111328125</v>
      </c>
      <c r="O34" s="91">
        <f t="shared" si="0"/>
        <v>0</v>
      </c>
      <c r="P34" s="91">
        <f t="shared" si="1"/>
        <v>0</v>
      </c>
      <c r="Q34" s="91">
        <f t="shared" si="2"/>
        <v>0</v>
      </c>
      <c r="R34" s="93">
        <f t="shared" si="3"/>
        <v>-1.9989013671875E-3</v>
      </c>
      <c r="S34" s="91">
        <f t="shared" si="4"/>
        <v>1.9989013671875E-3</v>
      </c>
    </row>
    <row r="35" spans="1:19" x14ac:dyDescent="0.25">
      <c r="A35" s="104">
        <v>40626.579837962963</v>
      </c>
      <c r="B35" s="105">
        <v>60.018001556396484</v>
      </c>
      <c r="C35" s="106">
        <v>547.83941650390625</v>
      </c>
      <c r="O35" s="91">
        <f t="shared" si="0"/>
        <v>0</v>
      </c>
      <c r="P35" s="91">
        <f t="shared" si="1"/>
        <v>0</v>
      </c>
      <c r="Q35" s="91">
        <f t="shared" si="2"/>
        <v>0</v>
      </c>
      <c r="R35" s="93">
        <f t="shared" si="3"/>
        <v>-9.9945068359375E-4</v>
      </c>
      <c r="S35" s="91">
        <f t="shared" si="4"/>
        <v>9.9945068359375E-4</v>
      </c>
    </row>
    <row r="36" spans="1:19" x14ac:dyDescent="0.25">
      <c r="A36" s="104">
        <v>40626.579861111109</v>
      </c>
      <c r="B36" s="105">
        <v>60.018001556396484</v>
      </c>
      <c r="C36" s="106">
        <v>547.83941650390625</v>
      </c>
      <c r="O36" s="91">
        <f t="shared" si="0"/>
        <v>0</v>
      </c>
      <c r="P36" s="91">
        <f t="shared" si="1"/>
        <v>0</v>
      </c>
      <c r="Q36" s="91">
        <f t="shared" si="2"/>
        <v>0</v>
      </c>
      <c r="R36" s="93">
        <f t="shared" si="3"/>
        <v>0</v>
      </c>
      <c r="S36" s="91">
        <f t="shared" si="4"/>
        <v>0</v>
      </c>
    </row>
    <row r="37" spans="1:19" x14ac:dyDescent="0.25">
      <c r="A37" s="104">
        <v>40626.579884259256</v>
      </c>
      <c r="B37" s="105">
        <v>60.018001556396484</v>
      </c>
      <c r="C37" s="106">
        <v>549.3953857421875</v>
      </c>
      <c r="O37" s="91">
        <f t="shared" si="0"/>
        <v>0</v>
      </c>
      <c r="P37" s="91">
        <f t="shared" si="1"/>
        <v>0</v>
      </c>
      <c r="Q37" s="91">
        <f t="shared" si="2"/>
        <v>0</v>
      </c>
      <c r="R37" s="93">
        <f t="shared" si="3"/>
        <v>0</v>
      </c>
      <c r="S37" s="91">
        <f t="shared" si="4"/>
        <v>0</v>
      </c>
    </row>
    <row r="38" spans="1:19" x14ac:dyDescent="0.25">
      <c r="A38" s="104">
        <v>40626.579907407409</v>
      </c>
      <c r="B38" s="105">
        <v>60.018001556396484</v>
      </c>
      <c r="C38" s="106">
        <v>549.3953857421875</v>
      </c>
      <c r="O38" s="91">
        <f t="shared" si="0"/>
        <v>0</v>
      </c>
      <c r="P38" s="91">
        <f t="shared" si="1"/>
        <v>0</v>
      </c>
      <c r="Q38" s="91">
        <f t="shared" si="2"/>
        <v>0</v>
      </c>
      <c r="R38" s="93">
        <f t="shared" si="3"/>
        <v>0</v>
      </c>
      <c r="S38" s="91">
        <f t="shared" si="4"/>
        <v>0</v>
      </c>
    </row>
    <row r="39" spans="1:19" x14ac:dyDescent="0.25">
      <c r="A39" s="104">
        <v>40626.579930555556</v>
      </c>
      <c r="B39" s="105">
        <v>60.022998809814453</v>
      </c>
      <c r="C39" s="106">
        <v>550.797607421875</v>
      </c>
      <c r="O39" s="91">
        <f t="shared" si="0"/>
        <v>0</v>
      </c>
      <c r="P39" s="91">
        <f t="shared" si="1"/>
        <v>0</v>
      </c>
      <c r="Q39" s="91">
        <f t="shared" si="2"/>
        <v>0</v>
      </c>
      <c r="R39" s="93">
        <f t="shared" si="3"/>
        <v>4.99725341796875E-3</v>
      </c>
      <c r="S39" s="91">
        <f t="shared" si="4"/>
        <v>4.99725341796875E-3</v>
      </c>
    </row>
    <row r="40" spans="1:19" x14ac:dyDescent="0.25">
      <c r="A40" s="104">
        <v>40626.579953703702</v>
      </c>
      <c r="B40" s="105">
        <v>60.020999908447266</v>
      </c>
      <c r="C40" s="106">
        <v>550.797607421875</v>
      </c>
      <c r="O40" s="91">
        <f t="shared" si="0"/>
        <v>0</v>
      </c>
      <c r="P40" s="91">
        <f t="shared" si="1"/>
        <v>0</v>
      </c>
      <c r="Q40" s="91">
        <f t="shared" si="2"/>
        <v>0</v>
      </c>
      <c r="R40" s="93">
        <f t="shared" si="3"/>
        <v>-1.9989013671875E-3</v>
      </c>
      <c r="S40" s="91">
        <f t="shared" si="4"/>
        <v>1.9989013671875E-3</v>
      </c>
    </row>
    <row r="41" spans="1:19" x14ac:dyDescent="0.25">
      <c r="A41" s="104">
        <v>40626.579976851855</v>
      </c>
      <c r="B41" s="105">
        <v>60.01300048828125</v>
      </c>
      <c r="C41" s="106">
        <v>550.36474609375</v>
      </c>
      <c r="O41" s="91">
        <f t="shared" si="0"/>
        <v>0</v>
      </c>
      <c r="P41" s="91">
        <f t="shared" si="1"/>
        <v>0</v>
      </c>
      <c r="Q41" s="91">
        <f t="shared" si="2"/>
        <v>0</v>
      </c>
      <c r="R41" s="93">
        <f t="shared" si="3"/>
        <v>-7.999420166015625E-3</v>
      </c>
      <c r="S41" s="91">
        <f t="shared" si="4"/>
        <v>7.999420166015625E-3</v>
      </c>
    </row>
    <row r="42" spans="1:19" x14ac:dyDescent="0.25">
      <c r="A42" s="104">
        <v>40626.58</v>
      </c>
      <c r="B42" s="105">
        <v>60.007999420166016</v>
      </c>
      <c r="C42" s="106">
        <v>550.36474609375</v>
      </c>
      <c r="O42" s="91">
        <f t="shared" si="0"/>
        <v>0</v>
      </c>
      <c r="P42" s="91">
        <f t="shared" si="1"/>
        <v>0</v>
      </c>
      <c r="Q42" s="91">
        <f t="shared" si="2"/>
        <v>0</v>
      </c>
      <c r="R42" s="93">
        <f t="shared" si="3"/>
        <v>-5.001068115234375E-3</v>
      </c>
      <c r="S42" s="91">
        <f t="shared" si="4"/>
        <v>5.001068115234375E-3</v>
      </c>
    </row>
    <row r="43" spans="1:19" x14ac:dyDescent="0.25">
      <c r="A43" s="104">
        <v>40626.580023148148</v>
      </c>
      <c r="B43" s="105">
        <v>60.006000518798828</v>
      </c>
      <c r="C43" s="106">
        <v>549.63427734375</v>
      </c>
      <c r="O43" s="91">
        <f t="shared" si="0"/>
        <v>0</v>
      </c>
      <c r="P43" s="91">
        <f t="shared" si="1"/>
        <v>0</v>
      </c>
      <c r="Q43" s="91">
        <f t="shared" si="2"/>
        <v>0</v>
      </c>
      <c r="R43" s="93">
        <f t="shared" si="3"/>
        <v>-1.9989013671875E-3</v>
      </c>
      <c r="S43" s="91">
        <f t="shared" si="4"/>
        <v>1.9989013671875E-3</v>
      </c>
    </row>
    <row r="44" spans="1:19" x14ac:dyDescent="0.25">
      <c r="A44" s="104">
        <v>40626.580046296294</v>
      </c>
      <c r="B44" s="105">
        <v>60.001998901367188</v>
      </c>
      <c r="C44" s="106">
        <v>549.63427734375</v>
      </c>
      <c r="O44" s="91">
        <f t="shared" si="0"/>
        <v>0</v>
      </c>
      <c r="P44" s="91">
        <f t="shared" si="1"/>
        <v>0</v>
      </c>
      <c r="Q44" s="91">
        <f t="shared" si="2"/>
        <v>0</v>
      </c>
      <c r="R44" s="93">
        <f t="shared" si="3"/>
        <v>-4.001617431640625E-3</v>
      </c>
      <c r="S44" s="91">
        <f t="shared" si="4"/>
        <v>4.001617431640625E-3</v>
      </c>
    </row>
    <row r="45" spans="1:19" x14ac:dyDescent="0.25">
      <c r="A45" s="104">
        <v>40626.580069444448</v>
      </c>
      <c r="B45" s="105">
        <v>59.998001098632813</v>
      </c>
      <c r="C45" s="106">
        <v>549.75018310546875</v>
      </c>
      <c r="O45" s="91">
        <f t="shared" si="0"/>
        <v>0</v>
      </c>
      <c r="P45" s="91">
        <f t="shared" si="1"/>
        <v>0</v>
      </c>
      <c r="Q45" s="91">
        <f t="shared" si="2"/>
        <v>0</v>
      </c>
      <c r="R45" s="93">
        <f t="shared" si="3"/>
        <v>-3.997802734375E-3</v>
      </c>
      <c r="S45" s="91">
        <f t="shared" si="4"/>
        <v>3.997802734375E-3</v>
      </c>
    </row>
    <row r="46" spans="1:19" x14ac:dyDescent="0.25">
      <c r="A46" s="104">
        <v>40626.580092592594</v>
      </c>
      <c r="B46" s="105">
        <v>59.993000030517578</v>
      </c>
      <c r="C46" s="106">
        <v>550.3428955078125</v>
      </c>
      <c r="O46" s="91">
        <f t="shared" si="0"/>
        <v>0</v>
      </c>
      <c r="P46" s="91">
        <f t="shared" si="1"/>
        <v>0</v>
      </c>
      <c r="Q46" s="91">
        <f t="shared" si="2"/>
        <v>0</v>
      </c>
      <c r="R46" s="93">
        <f t="shared" si="3"/>
        <v>-5.001068115234375E-3</v>
      </c>
      <c r="S46" s="91">
        <f t="shared" si="4"/>
        <v>5.001068115234375E-3</v>
      </c>
    </row>
    <row r="47" spans="1:19" x14ac:dyDescent="0.25">
      <c r="A47" s="104">
        <v>40626.58011574074</v>
      </c>
      <c r="B47" s="105">
        <v>59.990001678466797</v>
      </c>
      <c r="C47" s="106">
        <v>550.478271484375</v>
      </c>
      <c r="O47" s="91">
        <f t="shared" si="0"/>
        <v>0</v>
      </c>
      <c r="P47" s="91">
        <f t="shared" si="1"/>
        <v>0</v>
      </c>
      <c r="Q47" s="91">
        <f t="shared" si="2"/>
        <v>0</v>
      </c>
      <c r="R47" s="93">
        <f t="shared" si="3"/>
        <v>-2.99835205078125E-3</v>
      </c>
      <c r="S47" s="91">
        <f t="shared" si="4"/>
        <v>2.99835205078125E-3</v>
      </c>
    </row>
    <row r="48" spans="1:19" x14ac:dyDescent="0.25">
      <c r="A48" s="104">
        <v>40626.580138888887</v>
      </c>
      <c r="B48" s="105">
        <v>59.992000579833984</v>
      </c>
      <c r="C48" s="106">
        <v>550.478271484375</v>
      </c>
      <c r="O48" s="91">
        <f t="shared" si="0"/>
        <v>0</v>
      </c>
      <c r="P48" s="91">
        <f t="shared" si="1"/>
        <v>0</v>
      </c>
      <c r="Q48" s="91">
        <f t="shared" si="2"/>
        <v>0</v>
      </c>
      <c r="R48" s="93">
        <f t="shared" si="3"/>
        <v>1.9989013671875E-3</v>
      </c>
      <c r="S48" s="91">
        <f t="shared" si="4"/>
        <v>1.9989013671875E-3</v>
      </c>
    </row>
    <row r="49" spans="1:19" x14ac:dyDescent="0.25">
      <c r="A49" s="104">
        <v>40626.58016203704</v>
      </c>
      <c r="B49" s="105">
        <v>59.993999481201172</v>
      </c>
      <c r="C49" s="106">
        <v>550.3370361328125</v>
      </c>
      <c r="O49" s="91">
        <f t="shared" si="0"/>
        <v>0</v>
      </c>
      <c r="P49" s="91">
        <f t="shared" si="1"/>
        <v>0</v>
      </c>
      <c r="Q49" s="91">
        <f t="shared" si="2"/>
        <v>0</v>
      </c>
      <c r="R49" s="93">
        <f t="shared" si="3"/>
        <v>1.9989013671875E-3</v>
      </c>
      <c r="S49" s="91">
        <f t="shared" si="4"/>
        <v>1.9989013671875E-3</v>
      </c>
    </row>
    <row r="50" spans="1:19" x14ac:dyDescent="0.25">
      <c r="A50" s="104">
        <v>40626.580185185187</v>
      </c>
      <c r="B50" s="105">
        <v>59.997001647949219</v>
      </c>
      <c r="C50" s="106">
        <v>550.3370361328125</v>
      </c>
      <c r="O50" s="91">
        <f t="shared" si="0"/>
        <v>0</v>
      </c>
      <c r="P50" s="91">
        <f t="shared" si="1"/>
        <v>0</v>
      </c>
      <c r="Q50" s="91">
        <f t="shared" si="2"/>
        <v>0</v>
      </c>
      <c r="R50" s="93">
        <f t="shared" si="3"/>
        <v>3.002166748046875E-3</v>
      </c>
      <c r="S50" s="91">
        <f t="shared" si="4"/>
        <v>3.002166748046875E-3</v>
      </c>
    </row>
    <row r="51" spans="1:19" x14ac:dyDescent="0.25">
      <c r="A51" s="104">
        <v>40626.580208333333</v>
      </c>
      <c r="B51" s="105">
        <v>60.013999938964844</v>
      </c>
      <c r="C51" s="106">
        <v>550.17974853515625</v>
      </c>
      <c r="O51" s="91">
        <f t="shared" si="0"/>
        <v>0</v>
      </c>
      <c r="P51" s="91">
        <f t="shared" si="1"/>
        <v>0</v>
      </c>
      <c r="Q51" s="91">
        <f t="shared" si="2"/>
        <v>0</v>
      </c>
      <c r="R51" s="93">
        <f t="shared" si="3"/>
        <v>1.6998291015625E-2</v>
      </c>
      <c r="S51" s="91">
        <f t="shared" si="4"/>
        <v>1.6998291015625E-2</v>
      </c>
    </row>
    <row r="52" spans="1:19" x14ac:dyDescent="0.25">
      <c r="A52" s="104">
        <v>40626.580231481479</v>
      </c>
      <c r="B52" s="105">
        <v>60.022998809814453</v>
      </c>
      <c r="C52" s="106">
        <v>550.17974853515625</v>
      </c>
      <c r="O52" s="91">
        <f t="shared" si="0"/>
        <v>0</v>
      </c>
      <c r="P52" s="91">
        <f t="shared" si="1"/>
        <v>0</v>
      </c>
      <c r="Q52" s="91">
        <f t="shared" si="2"/>
        <v>0</v>
      </c>
      <c r="R52" s="93">
        <f t="shared" si="3"/>
        <v>8.998870849609375E-3</v>
      </c>
      <c r="S52" s="91">
        <f t="shared" si="4"/>
        <v>8.998870849609375E-3</v>
      </c>
    </row>
    <row r="53" spans="1:19" x14ac:dyDescent="0.25">
      <c r="A53" s="104">
        <v>40626.580254629633</v>
      </c>
      <c r="B53" s="105">
        <v>60.029998779296875</v>
      </c>
      <c r="C53" s="106">
        <v>551.17889404296875</v>
      </c>
      <c r="O53" s="91">
        <f t="shared" si="0"/>
        <v>0</v>
      </c>
      <c r="P53" s="91">
        <f t="shared" si="1"/>
        <v>0</v>
      </c>
      <c r="Q53" s="91">
        <f t="shared" si="2"/>
        <v>0</v>
      </c>
      <c r="R53" s="93">
        <f t="shared" si="3"/>
        <v>6.999969482421875E-3</v>
      </c>
      <c r="S53" s="91">
        <f t="shared" si="4"/>
        <v>6.999969482421875E-3</v>
      </c>
    </row>
    <row r="54" spans="1:19" x14ac:dyDescent="0.25">
      <c r="A54" s="104">
        <v>40626.580277777779</v>
      </c>
      <c r="B54" s="105">
        <v>60.033000946044922</v>
      </c>
      <c r="C54" s="106">
        <v>551.17889404296875</v>
      </c>
      <c r="O54" s="91">
        <f t="shared" si="0"/>
        <v>0</v>
      </c>
      <c r="P54" s="91">
        <f t="shared" si="1"/>
        <v>0</v>
      </c>
      <c r="Q54" s="91">
        <f t="shared" si="2"/>
        <v>0</v>
      </c>
      <c r="R54" s="93">
        <f t="shared" si="3"/>
        <v>3.002166748046875E-3</v>
      </c>
      <c r="S54" s="91">
        <f t="shared" si="4"/>
        <v>3.002166748046875E-3</v>
      </c>
    </row>
    <row r="55" spans="1:19" x14ac:dyDescent="0.25">
      <c r="A55" s="104">
        <v>40626.580300925925</v>
      </c>
      <c r="B55" s="105">
        <v>60.034000396728516</v>
      </c>
      <c r="C55" s="106">
        <v>550.9921875</v>
      </c>
      <c r="O55" s="91">
        <f t="shared" si="0"/>
        <v>0</v>
      </c>
      <c r="P55" s="91">
        <f t="shared" si="1"/>
        <v>0</v>
      </c>
      <c r="Q55" s="91">
        <f t="shared" si="2"/>
        <v>0</v>
      </c>
      <c r="R55" s="93">
        <f t="shared" si="3"/>
        <v>9.9945068359375E-4</v>
      </c>
      <c r="S55" s="91">
        <f t="shared" si="4"/>
        <v>9.9945068359375E-4</v>
      </c>
    </row>
    <row r="56" spans="1:19" x14ac:dyDescent="0.25">
      <c r="A56" s="104">
        <v>40626.580324074072</v>
      </c>
      <c r="B56" s="105">
        <v>60.035999298095703</v>
      </c>
      <c r="C56" s="106">
        <v>550.9921875</v>
      </c>
      <c r="O56" s="91">
        <f t="shared" si="0"/>
        <v>0</v>
      </c>
      <c r="P56" s="91">
        <f t="shared" si="1"/>
        <v>0</v>
      </c>
      <c r="Q56" s="91">
        <f t="shared" si="2"/>
        <v>0</v>
      </c>
      <c r="R56" s="93">
        <f t="shared" si="3"/>
        <v>1.9989013671875E-3</v>
      </c>
      <c r="S56" s="91">
        <f t="shared" si="4"/>
        <v>1.9989013671875E-3</v>
      </c>
    </row>
    <row r="57" spans="1:19" x14ac:dyDescent="0.25">
      <c r="A57" s="104">
        <v>40626.580347222225</v>
      </c>
      <c r="B57" s="105">
        <v>60.032001495361328</v>
      </c>
      <c r="C57" s="106">
        <v>551.50482177734375</v>
      </c>
      <c r="O57" s="91">
        <f t="shared" si="0"/>
        <v>0</v>
      </c>
      <c r="P57" s="91">
        <f t="shared" si="1"/>
        <v>0</v>
      </c>
      <c r="Q57" s="91">
        <f t="shared" si="2"/>
        <v>0</v>
      </c>
      <c r="R57" s="93">
        <f t="shared" si="3"/>
        <v>-3.997802734375E-3</v>
      </c>
      <c r="S57" s="91">
        <f t="shared" si="4"/>
        <v>3.997802734375E-3</v>
      </c>
    </row>
    <row r="58" spans="1:19" x14ac:dyDescent="0.25">
      <c r="A58" s="104">
        <v>40626.580370370371</v>
      </c>
      <c r="B58" s="105">
        <v>60.034000396728516</v>
      </c>
      <c r="C58" s="106">
        <v>551.50482177734375</v>
      </c>
      <c r="O58" s="91">
        <f t="shared" si="0"/>
        <v>0</v>
      </c>
      <c r="P58" s="91">
        <f t="shared" si="1"/>
        <v>0</v>
      </c>
      <c r="Q58" s="91">
        <f t="shared" si="2"/>
        <v>0</v>
      </c>
      <c r="R58" s="93">
        <f t="shared" si="3"/>
        <v>1.9989013671875E-3</v>
      </c>
      <c r="S58" s="91">
        <f t="shared" si="4"/>
        <v>1.9989013671875E-3</v>
      </c>
    </row>
    <row r="59" spans="1:19" x14ac:dyDescent="0.25">
      <c r="A59" s="104">
        <v>40626.580393518518</v>
      </c>
      <c r="B59" s="105">
        <v>60.035999298095703</v>
      </c>
      <c r="C59" s="106">
        <v>551.591552734375</v>
      </c>
      <c r="O59" s="91">
        <f t="shared" si="0"/>
        <v>0</v>
      </c>
      <c r="P59" s="91">
        <f t="shared" si="1"/>
        <v>0</v>
      </c>
      <c r="Q59" s="91">
        <f t="shared" si="2"/>
        <v>0</v>
      </c>
      <c r="R59" s="93">
        <f t="shared" si="3"/>
        <v>1.9989013671875E-3</v>
      </c>
      <c r="S59" s="91">
        <f t="shared" si="4"/>
        <v>1.9989013671875E-3</v>
      </c>
    </row>
    <row r="60" spans="1:19" x14ac:dyDescent="0.25">
      <c r="A60" s="104">
        <v>40626.580416666664</v>
      </c>
      <c r="B60" s="105">
        <v>60.034000396728516</v>
      </c>
      <c r="C60" s="106">
        <v>551.591552734375</v>
      </c>
      <c r="O60" s="91">
        <f t="shared" si="0"/>
        <v>0</v>
      </c>
      <c r="P60" s="91">
        <f t="shared" si="1"/>
        <v>0</v>
      </c>
      <c r="Q60" s="91">
        <f t="shared" si="2"/>
        <v>0</v>
      </c>
      <c r="R60" s="93">
        <f t="shared" si="3"/>
        <v>-1.9989013671875E-3</v>
      </c>
      <c r="S60" s="91">
        <f t="shared" si="4"/>
        <v>1.9989013671875E-3</v>
      </c>
    </row>
    <row r="61" spans="1:19" x14ac:dyDescent="0.25">
      <c r="A61" s="104">
        <v>40626.580439814818</v>
      </c>
      <c r="B61" s="105">
        <v>60.041999816894531</v>
      </c>
      <c r="C61" s="106">
        <v>549.35498046875</v>
      </c>
      <c r="O61" s="91">
        <f t="shared" si="0"/>
        <v>0</v>
      </c>
      <c r="P61" s="91">
        <f t="shared" si="1"/>
        <v>0</v>
      </c>
      <c r="Q61" s="91">
        <f t="shared" si="2"/>
        <v>0</v>
      </c>
      <c r="R61" s="93">
        <f t="shared" si="3"/>
        <v>7.999420166015625E-3</v>
      </c>
      <c r="S61" s="91">
        <f t="shared" si="4"/>
        <v>7.999420166015625E-3</v>
      </c>
    </row>
    <row r="62" spans="1:19" x14ac:dyDescent="0.25">
      <c r="A62" s="104">
        <v>40626.580462962964</v>
      </c>
      <c r="B62" s="105">
        <v>60.042999267578125</v>
      </c>
      <c r="C62" s="106">
        <v>549.35498046875</v>
      </c>
      <c r="O62" s="91">
        <f t="shared" si="0"/>
        <v>0</v>
      </c>
      <c r="P62" s="91">
        <f t="shared" si="1"/>
        <v>0</v>
      </c>
      <c r="Q62" s="91">
        <f t="shared" si="2"/>
        <v>0</v>
      </c>
      <c r="R62" s="93">
        <f t="shared" si="3"/>
        <v>9.9945068359375E-4</v>
      </c>
      <c r="S62" s="91">
        <f t="shared" si="4"/>
        <v>9.9945068359375E-4</v>
      </c>
    </row>
    <row r="63" spans="1:19" x14ac:dyDescent="0.25">
      <c r="A63" s="104">
        <v>40626.58048611111</v>
      </c>
      <c r="B63" s="105">
        <v>60.041999816894531</v>
      </c>
      <c r="C63" s="106">
        <v>547.3487548828125</v>
      </c>
      <c r="O63" s="91">
        <f t="shared" si="0"/>
        <v>0</v>
      </c>
      <c r="P63" s="91">
        <f t="shared" si="1"/>
        <v>0</v>
      </c>
      <c r="Q63" s="91">
        <f t="shared" si="2"/>
        <v>0</v>
      </c>
      <c r="R63" s="93">
        <f t="shared" si="3"/>
        <v>-9.9945068359375E-4</v>
      </c>
      <c r="S63" s="91">
        <f t="shared" si="4"/>
        <v>9.9945068359375E-4</v>
      </c>
    </row>
    <row r="64" spans="1:19" x14ac:dyDescent="0.25">
      <c r="A64" s="104">
        <v>40626.580509259256</v>
      </c>
      <c r="B64" s="105">
        <v>60.035999298095703</v>
      </c>
      <c r="C64" s="106">
        <v>547.3487548828125</v>
      </c>
      <c r="O64" s="91">
        <f t="shared" si="0"/>
        <v>0</v>
      </c>
      <c r="P64" s="91">
        <f t="shared" si="1"/>
        <v>0</v>
      </c>
      <c r="Q64" s="91">
        <f t="shared" si="2"/>
        <v>0</v>
      </c>
      <c r="R64" s="93">
        <f t="shared" si="3"/>
        <v>-6.000518798828125E-3</v>
      </c>
      <c r="S64" s="91">
        <f t="shared" si="4"/>
        <v>6.000518798828125E-3</v>
      </c>
    </row>
    <row r="65" spans="1:19" x14ac:dyDescent="0.25">
      <c r="A65" s="104">
        <v>40626.58053240741</v>
      </c>
      <c r="B65" s="105">
        <v>60.03900146484375</v>
      </c>
      <c r="C65" s="106">
        <v>548.990234375</v>
      </c>
      <c r="O65" s="91">
        <f t="shared" si="0"/>
        <v>0</v>
      </c>
      <c r="P65" s="91">
        <f t="shared" si="1"/>
        <v>0</v>
      </c>
      <c r="Q65" s="91">
        <f t="shared" si="2"/>
        <v>0</v>
      </c>
      <c r="R65" s="93">
        <f t="shared" si="3"/>
        <v>3.002166748046875E-3</v>
      </c>
      <c r="S65" s="91">
        <f t="shared" si="4"/>
        <v>3.002166748046875E-3</v>
      </c>
    </row>
    <row r="66" spans="1:19" x14ac:dyDescent="0.25">
      <c r="A66" s="104">
        <v>40626.580555555556</v>
      </c>
      <c r="B66" s="105">
        <v>60.040000915527344</v>
      </c>
      <c r="C66" s="106">
        <v>548.990234375</v>
      </c>
      <c r="O66" s="91">
        <f t="shared" si="0"/>
        <v>0</v>
      </c>
      <c r="P66" s="91">
        <f t="shared" si="1"/>
        <v>0</v>
      </c>
      <c r="Q66" s="91">
        <f t="shared" si="2"/>
        <v>0</v>
      </c>
      <c r="R66" s="93">
        <f t="shared" si="3"/>
        <v>9.9945068359375E-4</v>
      </c>
      <c r="S66" s="91">
        <f t="shared" si="4"/>
        <v>9.9945068359375E-4</v>
      </c>
    </row>
    <row r="67" spans="1:19" x14ac:dyDescent="0.25">
      <c r="A67" s="104">
        <v>40626.580578703702</v>
      </c>
      <c r="B67" s="105">
        <v>60.042999267578125</v>
      </c>
      <c r="C67" s="106">
        <v>548.57183837890625</v>
      </c>
      <c r="O67" s="91">
        <f t="shared" si="0"/>
        <v>0</v>
      </c>
      <c r="P67" s="91">
        <f t="shared" si="1"/>
        <v>0</v>
      </c>
      <c r="Q67" s="91">
        <f t="shared" si="2"/>
        <v>0</v>
      </c>
      <c r="R67" s="93">
        <f t="shared" si="3"/>
        <v>2.99835205078125E-3</v>
      </c>
      <c r="S67" s="91">
        <f t="shared" si="4"/>
        <v>2.99835205078125E-3</v>
      </c>
    </row>
    <row r="68" spans="1:19" x14ac:dyDescent="0.25">
      <c r="A68" s="104">
        <v>40626.580601851849</v>
      </c>
      <c r="B68" s="105">
        <v>60.044998168945313</v>
      </c>
      <c r="C68" s="106">
        <v>548.57183837890625</v>
      </c>
      <c r="O68" s="91">
        <f t="shared" si="0"/>
        <v>0</v>
      </c>
      <c r="P68" s="91">
        <f t="shared" si="1"/>
        <v>0</v>
      </c>
      <c r="Q68" s="91">
        <f t="shared" si="2"/>
        <v>0</v>
      </c>
      <c r="R68" s="93">
        <f t="shared" si="3"/>
        <v>1.9989013671875E-3</v>
      </c>
      <c r="S68" s="91">
        <f t="shared" si="4"/>
        <v>1.9989013671875E-3</v>
      </c>
    </row>
    <row r="69" spans="1:19" x14ac:dyDescent="0.25">
      <c r="A69" s="104">
        <v>40626.580625000002</v>
      </c>
      <c r="B69" s="105">
        <v>60.047000885009766</v>
      </c>
      <c r="C69" s="106">
        <v>548.88311767578125</v>
      </c>
      <c r="O69" s="91">
        <f t="shared" si="0"/>
        <v>0</v>
      </c>
      <c r="P69" s="91">
        <f t="shared" si="1"/>
        <v>0</v>
      </c>
      <c r="Q69" s="91">
        <f t="shared" si="2"/>
        <v>0</v>
      </c>
      <c r="R69" s="93">
        <f t="shared" si="3"/>
        <v>2.002716064453125E-3</v>
      </c>
      <c r="S69" s="91">
        <f t="shared" si="4"/>
        <v>2.002716064453125E-3</v>
      </c>
    </row>
    <row r="70" spans="1:19" x14ac:dyDescent="0.25">
      <c r="A70" s="104">
        <v>40626.580648148149</v>
      </c>
      <c r="B70" s="105">
        <v>60.047000885009766</v>
      </c>
      <c r="C70" s="106">
        <v>548.88311767578125</v>
      </c>
      <c r="O70" s="91">
        <f t="shared" si="0"/>
        <v>0</v>
      </c>
      <c r="P70" s="91">
        <f t="shared" si="1"/>
        <v>0</v>
      </c>
      <c r="Q70" s="91">
        <f t="shared" si="2"/>
        <v>0</v>
      </c>
      <c r="R70" s="93">
        <f t="shared" si="3"/>
        <v>0</v>
      </c>
      <c r="S70" s="91">
        <f t="shared" si="4"/>
        <v>0</v>
      </c>
    </row>
    <row r="71" spans="1:19" x14ac:dyDescent="0.25">
      <c r="A71" s="104">
        <v>40626.580671296295</v>
      </c>
      <c r="B71" s="105">
        <v>60.047000885009766</v>
      </c>
      <c r="C71" s="106">
        <v>548.49090576171875</v>
      </c>
      <c r="O71" s="91">
        <f t="shared" si="0"/>
        <v>0</v>
      </c>
      <c r="P71" s="91">
        <f t="shared" si="1"/>
        <v>0</v>
      </c>
      <c r="Q71" s="91">
        <f t="shared" si="2"/>
        <v>0</v>
      </c>
      <c r="R71" s="93">
        <f t="shared" si="3"/>
        <v>0</v>
      </c>
      <c r="S71" s="91">
        <f t="shared" si="4"/>
        <v>0</v>
      </c>
    </row>
    <row r="72" spans="1:19" x14ac:dyDescent="0.25">
      <c r="A72" s="104">
        <v>40626.580694444441</v>
      </c>
      <c r="B72" s="105">
        <v>60.046001434326172</v>
      </c>
      <c r="C72" s="106">
        <v>548.49090576171875</v>
      </c>
      <c r="O72" s="91">
        <f t="shared" ref="O72:O135" si="5">IF(ROW()&lt;$O$5,0,1)</f>
        <v>0</v>
      </c>
      <c r="P72" s="91">
        <f t="shared" ref="P72:P135" si="6">IF((O72=1)*(B72&gt;$P$2),1,0)</f>
        <v>0</v>
      </c>
      <c r="Q72" s="91">
        <f t="shared" si="2"/>
        <v>0</v>
      </c>
      <c r="R72" s="93">
        <f t="shared" si="3"/>
        <v>-9.9945068359375E-4</v>
      </c>
      <c r="S72" s="91">
        <f t="shared" si="4"/>
        <v>9.9945068359375E-4</v>
      </c>
    </row>
    <row r="73" spans="1:19" x14ac:dyDescent="0.25">
      <c r="A73" s="104">
        <v>40626.580717592595</v>
      </c>
      <c r="B73" s="105">
        <v>60.046001434326172</v>
      </c>
      <c r="C73" s="106">
        <v>547.934326171875</v>
      </c>
      <c r="O73" s="91">
        <f t="shared" si="5"/>
        <v>0</v>
      </c>
      <c r="P73" s="91">
        <f t="shared" si="6"/>
        <v>0</v>
      </c>
      <c r="Q73" s="91">
        <f t="shared" ref="Q73:Q136" si="7">IF(ROW()&lt;O$3,0,1)</f>
        <v>0</v>
      </c>
      <c r="R73" s="93">
        <f t="shared" ref="R73:R136" si="8">B73-B72</f>
        <v>0</v>
      </c>
      <c r="S73" s="91">
        <f t="shared" ref="S73:S136" si="9">ABS(R73)</f>
        <v>0</v>
      </c>
    </row>
    <row r="74" spans="1:19" x14ac:dyDescent="0.25">
      <c r="A74" s="104">
        <v>40626.580740740741</v>
      </c>
      <c r="B74" s="105">
        <v>60.042999267578125</v>
      </c>
      <c r="C74" s="106">
        <v>547.934326171875</v>
      </c>
      <c r="O74" s="91">
        <f t="shared" si="5"/>
        <v>0</v>
      </c>
      <c r="P74" s="91">
        <f t="shared" si="6"/>
        <v>0</v>
      </c>
      <c r="Q74" s="91">
        <f t="shared" si="7"/>
        <v>0</v>
      </c>
      <c r="R74" s="93">
        <f t="shared" si="8"/>
        <v>-3.002166748046875E-3</v>
      </c>
      <c r="S74" s="91">
        <f t="shared" si="9"/>
        <v>3.002166748046875E-3</v>
      </c>
    </row>
    <row r="75" spans="1:19" x14ac:dyDescent="0.25">
      <c r="A75" s="104">
        <v>40626.580763888887</v>
      </c>
      <c r="B75" s="105">
        <v>60.041000366210938</v>
      </c>
      <c r="C75" s="106">
        <v>548.65130615234375</v>
      </c>
      <c r="O75" s="91">
        <f t="shared" si="5"/>
        <v>0</v>
      </c>
      <c r="P75" s="91">
        <f t="shared" si="6"/>
        <v>0</v>
      </c>
      <c r="Q75" s="91">
        <f t="shared" si="7"/>
        <v>0</v>
      </c>
      <c r="R75" s="93">
        <f t="shared" si="8"/>
        <v>-1.9989013671875E-3</v>
      </c>
      <c r="S75" s="91">
        <f t="shared" si="9"/>
        <v>1.9989013671875E-3</v>
      </c>
    </row>
    <row r="76" spans="1:19" x14ac:dyDescent="0.25">
      <c r="A76" s="104">
        <v>40626.580787037034</v>
      </c>
      <c r="B76" s="105">
        <v>60.041999816894531</v>
      </c>
      <c r="C76" s="106">
        <v>548.65130615234375</v>
      </c>
      <c r="O76" s="91">
        <f t="shared" si="5"/>
        <v>0</v>
      </c>
      <c r="P76" s="91">
        <f t="shared" si="6"/>
        <v>0</v>
      </c>
      <c r="Q76" s="91">
        <f t="shared" si="7"/>
        <v>0</v>
      </c>
      <c r="R76" s="93">
        <f t="shared" si="8"/>
        <v>9.9945068359375E-4</v>
      </c>
      <c r="S76" s="91">
        <f t="shared" si="9"/>
        <v>9.9945068359375E-4</v>
      </c>
    </row>
    <row r="77" spans="1:19" x14ac:dyDescent="0.25">
      <c r="A77" s="104">
        <v>40626.580810185187</v>
      </c>
      <c r="B77" s="105">
        <v>60.041000366210938</v>
      </c>
      <c r="C77" s="106">
        <v>547.906005859375</v>
      </c>
      <c r="O77" s="91">
        <f t="shared" si="5"/>
        <v>0</v>
      </c>
      <c r="P77" s="91">
        <f t="shared" si="6"/>
        <v>0</v>
      </c>
      <c r="Q77" s="91">
        <f t="shared" si="7"/>
        <v>0</v>
      </c>
      <c r="R77" s="93">
        <f t="shared" si="8"/>
        <v>-9.9945068359375E-4</v>
      </c>
      <c r="S77" s="91">
        <f t="shared" si="9"/>
        <v>9.9945068359375E-4</v>
      </c>
    </row>
    <row r="78" spans="1:19" x14ac:dyDescent="0.25">
      <c r="A78" s="104">
        <v>40626.580833333333</v>
      </c>
      <c r="B78" s="105">
        <v>60.041999816894531</v>
      </c>
      <c r="C78" s="106">
        <v>547.906005859375</v>
      </c>
      <c r="O78" s="91">
        <f t="shared" si="5"/>
        <v>0</v>
      </c>
      <c r="P78" s="91">
        <f t="shared" si="6"/>
        <v>0</v>
      </c>
      <c r="Q78" s="91">
        <f t="shared" si="7"/>
        <v>0</v>
      </c>
      <c r="R78" s="93">
        <f t="shared" si="8"/>
        <v>9.9945068359375E-4</v>
      </c>
      <c r="S78" s="91">
        <f t="shared" si="9"/>
        <v>9.9945068359375E-4</v>
      </c>
    </row>
    <row r="79" spans="1:19" x14ac:dyDescent="0.25">
      <c r="A79" s="104">
        <v>40626.58085648148</v>
      </c>
      <c r="B79" s="105">
        <v>60.044998168945313</v>
      </c>
      <c r="C79" s="106">
        <v>547.6614990234375</v>
      </c>
      <c r="O79" s="91">
        <f t="shared" si="5"/>
        <v>0</v>
      </c>
      <c r="P79" s="91">
        <f t="shared" si="6"/>
        <v>0</v>
      </c>
      <c r="Q79" s="91">
        <f t="shared" si="7"/>
        <v>0</v>
      </c>
      <c r="R79" s="93">
        <f t="shared" si="8"/>
        <v>2.99835205078125E-3</v>
      </c>
      <c r="S79" s="91">
        <f t="shared" si="9"/>
        <v>2.99835205078125E-3</v>
      </c>
    </row>
    <row r="80" spans="1:19" x14ac:dyDescent="0.25">
      <c r="A80" s="104">
        <v>40626.580879629626</v>
      </c>
      <c r="B80" s="105">
        <v>60.041000366210938</v>
      </c>
      <c r="C80" s="106">
        <v>547.6614990234375</v>
      </c>
      <c r="O80" s="91">
        <f t="shared" si="5"/>
        <v>0</v>
      </c>
      <c r="P80" s="91">
        <f t="shared" si="6"/>
        <v>0</v>
      </c>
      <c r="Q80" s="91">
        <f t="shared" si="7"/>
        <v>0</v>
      </c>
      <c r="R80" s="93">
        <f t="shared" si="8"/>
        <v>-3.997802734375E-3</v>
      </c>
      <c r="S80" s="91">
        <f t="shared" si="9"/>
        <v>3.997802734375E-3</v>
      </c>
    </row>
    <row r="81" spans="1:19" x14ac:dyDescent="0.25">
      <c r="A81" s="104">
        <v>40626.58090277778</v>
      </c>
      <c r="B81" s="105">
        <v>60.034999847412109</v>
      </c>
      <c r="C81" s="106">
        <v>547.07708740234375</v>
      </c>
      <c r="O81" s="91">
        <f t="shared" si="5"/>
        <v>0</v>
      </c>
      <c r="P81" s="91">
        <f t="shared" si="6"/>
        <v>0</v>
      </c>
      <c r="Q81" s="91">
        <f t="shared" si="7"/>
        <v>0</v>
      </c>
      <c r="R81" s="93">
        <f t="shared" si="8"/>
        <v>-6.000518798828125E-3</v>
      </c>
      <c r="S81" s="91">
        <f t="shared" si="9"/>
        <v>6.000518798828125E-3</v>
      </c>
    </row>
    <row r="82" spans="1:19" x14ac:dyDescent="0.25">
      <c r="A82" s="104">
        <v>40626.580925925926</v>
      </c>
      <c r="B82" s="105">
        <v>60.035999298095703</v>
      </c>
      <c r="C82" s="106">
        <v>547.07708740234375</v>
      </c>
      <c r="O82" s="91">
        <f t="shared" si="5"/>
        <v>0</v>
      </c>
      <c r="P82" s="91">
        <f t="shared" si="6"/>
        <v>0</v>
      </c>
      <c r="Q82" s="91">
        <f t="shared" si="7"/>
        <v>0</v>
      </c>
      <c r="R82" s="93">
        <f t="shared" si="8"/>
        <v>9.9945068359375E-4</v>
      </c>
      <c r="S82" s="91">
        <f t="shared" si="9"/>
        <v>9.9945068359375E-4</v>
      </c>
    </row>
    <row r="83" spans="1:19" x14ac:dyDescent="0.25">
      <c r="A83" s="104">
        <v>40626.580949074072</v>
      </c>
      <c r="B83" s="105">
        <v>60.035999298095703</v>
      </c>
      <c r="C83" s="106">
        <v>546.8328857421875</v>
      </c>
      <c r="O83" s="91">
        <f t="shared" si="5"/>
        <v>0</v>
      </c>
      <c r="P83" s="91">
        <f t="shared" si="6"/>
        <v>0</v>
      </c>
      <c r="Q83" s="91">
        <f t="shared" si="7"/>
        <v>0</v>
      </c>
      <c r="R83" s="93">
        <f t="shared" si="8"/>
        <v>0</v>
      </c>
      <c r="S83" s="91">
        <f t="shared" si="9"/>
        <v>0</v>
      </c>
    </row>
    <row r="84" spans="1:19" x14ac:dyDescent="0.25">
      <c r="A84" s="104">
        <v>40626.580972222226</v>
      </c>
      <c r="B84" s="105">
        <v>60.034000396728516</v>
      </c>
      <c r="C84" s="106">
        <v>546.8328857421875</v>
      </c>
      <c r="O84" s="91">
        <f t="shared" si="5"/>
        <v>0</v>
      </c>
      <c r="P84" s="91">
        <f t="shared" si="6"/>
        <v>0</v>
      </c>
      <c r="Q84" s="91">
        <f t="shared" si="7"/>
        <v>0</v>
      </c>
      <c r="R84" s="93">
        <f t="shared" si="8"/>
        <v>-1.9989013671875E-3</v>
      </c>
      <c r="S84" s="91">
        <f t="shared" si="9"/>
        <v>1.9989013671875E-3</v>
      </c>
    </row>
    <row r="85" spans="1:19" x14ac:dyDescent="0.25">
      <c r="A85" s="104">
        <v>40626.580995370372</v>
      </c>
      <c r="B85" s="105">
        <v>60.03900146484375</v>
      </c>
      <c r="C85" s="106">
        <v>546.63018798828125</v>
      </c>
      <c r="O85" s="91">
        <f t="shared" si="5"/>
        <v>0</v>
      </c>
      <c r="P85" s="91">
        <f t="shared" si="6"/>
        <v>0</v>
      </c>
      <c r="Q85" s="91">
        <f t="shared" si="7"/>
        <v>0</v>
      </c>
      <c r="R85" s="93">
        <f t="shared" si="8"/>
        <v>5.001068115234375E-3</v>
      </c>
      <c r="S85" s="91">
        <f t="shared" si="9"/>
        <v>5.001068115234375E-3</v>
      </c>
    </row>
    <row r="86" spans="1:19" x14ac:dyDescent="0.25">
      <c r="A86" s="104">
        <v>40626.581018518518</v>
      </c>
      <c r="B86" s="105">
        <v>60.041000366210938</v>
      </c>
      <c r="C86" s="106">
        <v>546.63018798828125</v>
      </c>
      <c r="O86" s="91">
        <f t="shared" si="5"/>
        <v>0</v>
      </c>
      <c r="P86" s="91">
        <f t="shared" si="6"/>
        <v>0</v>
      </c>
      <c r="Q86" s="91">
        <f t="shared" si="7"/>
        <v>0</v>
      </c>
      <c r="R86" s="93">
        <f t="shared" si="8"/>
        <v>1.9989013671875E-3</v>
      </c>
      <c r="S86" s="91">
        <f t="shared" si="9"/>
        <v>1.9989013671875E-3</v>
      </c>
    </row>
    <row r="87" spans="1:19" x14ac:dyDescent="0.25">
      <c r="A87" s="104">
        <v>40626.581041666665</v>
      </c>
      <c r="B87" s="105">
        <v>60.03900146484375</v>
      </c>
      <c r="C87" s="106">
        <v>545.564208984375</v>
      </c>
      <c r="O87" s="91">
        <f t="shared" si="5"/>
        <v>0</v>
      </c>
      <c r="P87" s="91">
        <f t="shared" si="6"/>
        <v>0</v>
      </c>
      <c r="Q87" s="91">
        <f t="shared" si="7"/>
        <v>0</v>
      </c>
      <c r="R87" s="93">
        <f t="shared" si="8"/>
        <v>-1.9989013671875E-3</v>
      </c>
      <c r="S87" s="91">
        <f t="shared" si="9"/>
        <v>1.9989013671875E-3</v>
      </c>
    </row>
    <row r="88" spans="1:19" x14ac:dyDescent="0.25">
      <c r="A88" s="104">
        <v>40626.581064814818</v>
      </c>
      <c r="B88" s="105">
        <v>60.03900146484375</v>
      </c>
      <c r="C88" s="106">
        <v>545.564208984375</v>
      </c>
      <c r="O88" s="91">
        <f t="shared" si="5"/>
        <v>0</v>
      </c>
      <c r="P88" s="91">
        <f t="shared" si="6"/>
        <v>0</v>
      </c>
      <c r="Q88" s="91">
        <f t="shared" si="7"/>
        <v>0</v>
      </c>
      <c r="R88" s="93">
        <f t="shared" si="8"/>
        <v>0</v>
      </c>
      <c r="S88" s="91">
        <f t="shared" si="9"/>
        <v>0</v>
      </c>
    </row>
    <row r="89" spans="1:19" x14ac:dyDescent="0.25">
      <c r="A89" s="104">
        <v>40626.581087962964</v>
      </c>
      <c r="B89" s="105">
        <v>60.040000915527344</v>
      </c>
      <c r="C89" s="106">
        <v>544.63604736328125</v>
      </c>
      <c r="O89" s="91">
        <f t="shared" si="5"/>
        <v>0</v>
      </c>
      <c r="P89" s="91">
        <f t="shared" si="6"/>
        <v>0</v>
      </c>
      <c r="Q89" s="91">
        <f t="shared" si="7"/>
        <v>0</v>
      </c>
      <c r="R89" s="93">
        <f t="shared" si="8"/>
        <v>9.9945068359375E-4</v>
      </c>
      <c r="S89" s="91">
        <f t="shared" si="9"/>
        <v>9.9945068359375E-4</v>
      </c>
    </row>
    <row r="90" spans="1:19" x14ac:dyDescent="0.25">
      <c r="A90" s="104">
        <v>40626.581111111111</v>
      </c>
      <c r="B90" s="105">
        <v>60.034999847412109</v>
      </c>
      <c r="C90" s="106">
        <v>544.63604736328125</v>
      </c>
      <c r="O90" s="91">
        <f t="shared" si="5"/>
        <v>0</v>
      </c>
      <c r="P90" s="91">
        <f t="shared" si="6"/>
        <v>0</v>
      </c>
      <c r="Q90" s="91">
        <f t="shared" si="7"/>
        <v>0</v>
      </c>
      <c r="R90" s="93">
        <f t="shared" si="8"/>
        <v>-5.001068115234375E-3</v>
      </c>
      <c r="S90" s="91">
        <f t="shared" si="9"/>
        <v>5.001068115234375E-3</v>
      </c>
    </row>
    <row r="91" spans="1:19" x14ac:dyDescent="0.25">
      <c r="A91" s="104">
        <v>40626.581134259257</v>
      </c>
      <c r="B91" s="105">
        <v>60.032001495361328</v>
      </c>
      <c r="C91" s="106">
        <v>543.7034912109375</v>
      </c>
      <c r="O91" s="91">
        <f t="shared" si="5"/>
        <v>0</v>
      </c>
      <c r="P91" s="91">
        <f t="shared" si="6"/>
        <v>0</v>
      </c>
      <c r="Q91" s="91">
        <f t="shared" si="7"/>
        <v>0</v>
      </c>
      <c r="R91" s="93">
        <f t="shared" si="8"/>
        <v>-2.99835205078125E-3</v>
      </c>
      <c r="S91" s="91">
        <f t="shared" si="9"/>
        <v>2.99835205078125E-3</v>
      </c>
    </row>
    <row r="92" spans="1:19" x14ac:dyDescent="0.25">
      <c r="A92" s="104">
        <v>40626.581157407411</v>
      </c>
      <c r="B92" s="105">
        <v>60.032001495361328</v>
      </c>
      <c r="C92" s="106">
        <v>543.7034912109375</v>
      </c>
      <c r="O92" s="91">
        <f t="shared" si="5"/>
        <v>0</v>
      </c>
      <c r="P92" s="91">
        <f t="shared" si="6"/>
        <v>0</v>
      </c>
      <c r="Q92" s="91">
        <f t="shared" si="7"/>
        <v>0</v>
      </c>
      <c r="R92" s="93">
        <f t="shared" si="8"/>
        <v>0</v>
      </c>
      <c r="S92" s="91">
        <f t="shared" si="9"/>
        <v>0</v>
      </c>
    </row>
    <row r="93" spans="1:19" x14ac:dyDescent="0.25">
      <c r="A93" s="104">
        <v>40626.581180555557</v>
      </c>
      <c r="B93" s="105">
        <v>60.028999328613281</v>
      </c>
      <c r="C93" s="106">
        <v>543.58154296875</v>
      </c>
      <c r="O93" s="91">
        <f t="shared" si="5"/>
        <v>0</v>
      </c>
      <c r="P93" s="91">
        <f t="shared" si="6"/>
        <v>0</v>
      </c>
      <c r="Q93" s="91">
        <f t="shared" si="7"/>
        <v>0</v>
      </c>
      <c r="R93" s="93">
        <f t="shared" si="8"/>
        <v>-3.002166748046875E-3</v>
      </c>
      <c r="S93" s="91">
        <f t="shared" si="9"/>
        <v>3.002166748046875E-3</v>
      </c>
    </row>
    <row r="94" spans="1:19" x14ac:dyDescent="0.25">
      <c r="A94" s="104">
        <v>40626.581203703703</v>
      </c>
      <c r="B94" s="105">
        <v>60.027999877929687</v>
      </c>
      <c r="C94" s="106">
        <v>543.58154296875</v>
      </c>
      <c r="O94" s="91">
        <f t="shared" si="5"/>
        <v>0</v>
      </c>
      <c r="P94" s="91">
        <f t="shared" si="6"/>
        <v>0</v>
      </c>
      <c r="Q94" s="91">
        <f t="shared" si="7"/>
        <v>0</v>
      </c>
      <c r="R94" s="93">
        <f t="shared" si="8"/>
        <v>-9.9945068359375E-4</v>
      </c>
      <c r="S94" s="91">
        <f t="shared" si="9"/>
        <v>9.9945068359375E-4</v>
      </c>
    </row>
    <row r="95" spans="1:19" x14ac:dyDescent="0.25">
      <c r="A95" s="104">
        <v>40626.581226851849</v>
      </c>
      <c r="B95" s="105">
        <v>60.025001525878906</v>
      </c>
      <c r="C95" s="106">
        <v>543.22698974609375</v>
      </c>
      <c r="O95" s="91">
        <f t="shared" si="5"/>
        <v>0</v>
      </c>
      <c r="P95" s="91">
        <f t="shared" si="6"/>
        <v>0</v>
      </c>
      <c r="Q95" s="91">
        <f t="shared" si="7"/>
        <v>0</v>
      </c>
      <c r="R95" s="93">
        <f t="shared" si="8"/>
        <v>-2.99835205078125E-3</v>
      </c>
      <c r="S95" s="91">
        <f t="shared" si="9"/>
        <v>2.99835205078125E-3</v>
      </c>
    </row>
    <row r="96" spans="1:19" x14ac:dyDescent="0.25">
      <c r="A96" s="104">
        <v>40626.581250000003</v>
      </c>
      <c r="B96" s="105">
        <v>60.023998260498047</v>
      </c>
      <c r="C96" s="106">
        <v>543.22698974609375</v>
      </c>
      <c r="O96" s="91">
        <f t="shared" si="5"/>
        <v>0</v>
      </c>
      <c r="P96" s="91">
        <f t="shared" si="6"/>
        <v>0</v>
      </c>
      <c r="Q96" s="91">
        <f t="shared" si="7"/>
        <v>0</v>
      </c>
      <c r="R96" s="93">
        <f t="shared" si="8"/>
        <v>-1.003265380859375E-3</v>
      </c>
      <c r="S96" s="91">
        <f t="shared" si="9"/>
        <v>1.003265380859375E-3</v>
      </c>
    </row>
    <row r="97" spans="1:19" x14ac:dyDescent="0.25">
      <c r="A97" s="104">
        <v>40626.581273148149</v>
      </c>
      <c r="B97" s="105">
        <v>60.023998260498047</v>
      </c>
      <c r="C97" s="106">
        <v>542.2418212890625</v>
      </c>
      <c r="O97" s="91">
        <f t="shared" si="5"/>
        <v>0</v>
      </c>
      <c r="P97" s="91">
        <f t="shared" si="6"/>
        <v>0</v>
      </c>
      <c r="Q97" s="91">
        <f t="shared" si="7"/>
        <v>0</v>
      </c>
      <c r="R97" s="93">
        <f t="shared" si="8"/>
        <v>0</v>
      </c>
      <c r="S97" s="91">
        <f t="shared" si="9"/>
        <v>0</v>
      </c>
    </row>
    <row r="98" spans="1:19" x14ac:dyDescent="0.25">
      <c r="A98" s="104">
        <v>40626.581296296295</v>
      </c>
      <c r="B98" s="105">
        <v>60.023998260498047</v>
      </c>
      <c r="C98" s="106">
        <v>542.2418212890625</v>
      </c>
      <c r="O98" s="91">
        <f t="shared" si="5"/>
        <v>0</v>
      </c>
      <c r="P98" s="91">
        <f t="shared" si="6"/>
        <v>0</v>
      </c>
      <c r="Q98" s="91">
        <f t="shared" si="7"/>
        <v>0</v>
      </c>
      <c r="R98" s="93">
        <f t="shared" si="8"/>
        <v>0</v>
      </c>
      <c r="S98" s="91">
        <f t="shared" si="9"/>
        <v>0</v>
      </c>
    </row>
    <row r="99" spans="1:19" x14ac:dyDescent="0.25">
      <c r="A99" s="104">
        <v>40626.581319444442</v>
      </c>
      <c r="B99" s="105">
        <v>60.023998260498047</v>
      </c>
      <c r="C99" s="106">
        <v>540.9112548828125</v>
      </c>
      <c r="O99" s="91">
        <f t="shared" si="5"/>
        <v>0</v>
      </c>
      <c r="P99" s="91">
        <f t="shared" si="6"/>
        <v>0</v>
      </c>
      <c r="Q99" s="91">
        <f t="shared" si="7"/>
        <v>0</v>
      </c>
      <c r="R99" s="93">
        <f t="shared" si="8"/>
        <v>0</v>
      </c>
      <c r="S99" s="91">
        <f t="shared" si="9"/>
        <v>0</v>
      </c>
    </row>
    <row r="100" spans="1:19" x14ac:dyDescent="0.25">
      <c r="A100" s="104">
        <v>40626.581342592595</v>
      </c>
      <c r="B100" s="105">
        <v>60.025001525878906</v>
      </c>
      <c r="C100" s="106">
        <v>540.9112548828125</v>
      </c>
      <c r="O100" s="91">
        <f t="shared" si="5"/>
        <v>0</v>
      </c>
      <c r="P100" s="91">
        <f t="shared" si="6"/>
        <v>0</v>
      </c>
      <c r="Q100" s="91">
        <f t="shared" si="7"/>
        <v>0</v>
      </c>
      <c r="R100" s="93">
        <f t="shared" si="8"/>
        <v>1.003265380859375E-3</v>
      </c>
      <c r="S100" s="91">
        <f t="shared" si="9"/>
        <v>1.003265380859375E-3</v>
      </c>
    </row>
    <row r="101" spans="1:19" x14ac:dyDescent="0.25">
      <c r="A101" s="104">
        <v>40626.581365740742</v>
      </c>
      <c r="B101" s="105">
        <v>60.027000427246094</v>
      </c>
      <c r="C101" s="106">
        <v>540.44354248046875</v>
      </c>
      <c r="O101" s="91">
        <f t="shared" si="5"/>
        <v>0</v>
      </c>
      <c r="P101" s="91">
        <f t="shared" si="6"/>
        <v>0</v>
      </c>
      <c r="Q101" s="91">
        <f t="shared" si="7"/>
        <v>0</v>
      </c>
      <c r="R101" s="93">
        <f t="shared" si="8"/>
        <v>1.9989013671875E-3</v>
      </c>
      <c r="S101" s="91">
        <f t="shared" si="9"/>
        <v>1.9989013671875E-3</v>
      </c>
    </row>
    <row r="102" spans="1:19" x14ac:dyDescent="0.25">
      <c r="A102" s="104">
        <v>40626.581388888888</v>
      </c>
      <c r="B102" s="105">
        <v>60.027000427246094</v>
      </c>
      <c r="C102" s="106">
        <v>540.44354248046875</v>
      </c>
      <c r="O102" s="91">
        <f t="shared" si="5"/>
        <v>0</v>
      </c>
      <c r="P102" s="91">
        <f t="shared" si="6"/>
        <v>0</v>
      </c>
      <c r="Q102" s="91">
        <f t="shared" si="7"/>
        <v>0</v>
      </c>
      <c r="R102" s="93">
        <f t="shared" si="8"/>
        <v>0</v>
      </c>
      <c r="S102" s="91">
        <f t="shared" si="9"/>
        <v>0</v>
      </c>
    </row>
    <row r="103" spans="1:19" x14ac:dyDescent="0.25">
      <c r="A103" s="104">
        <v>40626.581412037034</v>
      </c>
      <c r="B103" s="105">
        <v>60.023998260498047</v>
      </c>
      <c r="C103" s="106">
        <v>540.09173583984375</v>
      </c>
      <c r="O103" s="91">
        <f t="shared" si="5"/>
        <v>0</v>
      </c>
      <c r="P103" s="91">
        <f t="shared" si="6"/>
        <v>0</v>
      </c>
      <c r="Q103" s="91">
        <f t="shared" si="7"/>
        <v>0</v>
      </c>
      <c r="R103" s="93">
        <f t="shared" si="8"/>
        <v>-3.002166748046875E-3</v>
      </c>
      <c r="S103" s="91">
        <f t="shared" si="9"/>
        <v>3.002166748046875E-3</v>
      </c>
    </row>
    <row r="104" spans="1:19" x14ac:dyDescent="0.25">
      <c r="A104" s="104">
        <v>40626.581435185188</v>
      </c>
      <c r="B104" s="105">
        <v>60.025001525878906</v>
      </c>
      <c r="C104" s="106">
        <v>540.09173583984375</v>
      </c>
      <c r="O104" s="91">
        <f t="shared" si="5"/>
        <v>0</v>
      </c>
      <c r="P104" s="91">
        <f t="shared" si="6"/>
        <v>0</v>
      </c>
      <c r="Q104" s="91">
        <f t="shared" si="7"/>
        <v>0</v>
      </c>
      <c r="R104" s="93">
        <f t="shared" si="8"/>
        <v>1.003265380859375E-3</v>
      </c>
      <c r="S104" s="91">
        <f t="shared" si="9"/>
        <v>1.003265380859375E-3</v>
      </c>
    </row>
    <row r="105" spans="1:19" x14ac:dyDescent="0.25">
      <c r="A105" s="104">
        <v>40626.581458333334</v>
      </c>
      <c r="B105" s="105">
        <v>60.027000427246094</v>
      </c>
      <c r="C105" s="106">
        <v>538.34375</v>
      </c>
      <c r="O105" s="91">
        <f t="shared" si="5"/>
        <v>0</v>
      </c>
      <c r="P105" s="91">
        <f t="shared" si="6"/>
        <v>0</v>
      </c>
      <c r="Q105" s="91">
        <f t="shared" si="7"/>
        <v>0</v>
      </c>
      <c r="R105" s="93">
        <f t="shared" si="8"/>
        <v>1.9989013671875E-3</v>
      </c>
      <c r="S105" s="91">
        <f t="shared" si="9"/>
        <v>1.9989013671875E-3</v>
      </c>
    </row>
    <row r="106" spans="1:19" x14ac:dyDescent="0.25">
      <c r="A106" s="104">
        <v>40626.58148148148</v>
      </c>
      <c r="B106" s="105">
        <v>60.027000427246094</v>
      </c>
      <c r="C106" s="106">
        <v>538.34375</v>
      </c>
      <c r="O106" s="91">
        <f t="shared" si="5"/>
        <v>0</v>
      </c>
      <c r="P106" s="91">
        <f t="shared" si="6"/>
        <v>0</v>
      </c>
      <c r="Q106" s="91">
        <f t="shared" si="7"/>
        <v>0</v>
      </c>
      <c r="R106" s="93">
        <f t="shared" si="8"/>
        <v>0</v>
      </c>
      <c r="S106" s="91">
        <f t="shared" si="9"/>
        <v>0</v>
      </c>
    </row>
    <row r="107" spans="1:19" x14ac:dyDescent="0.25">
      <c r="A107" s="104">
        <v>40626.581504629627</v>
      </c>
      <c r="B107" s="105">
        <v>60.025001525878906</v>
      </c>
      <c r="C107" s="106">
        <v>537.45306396484375</v>
      </c>
      <c r="O107" s="91">
        <f t="shared" si="5"/>
        <v>0</v>
      </c>
      <c r="P107" s="91">
        <f t="shared" si="6"/>
        <v>0</v>
      </c>
      <c r="Q107" s="91">
        <f t="shared" si="7"/>
        <v>0</v>
      </c>
      <c r="R107" s="93">
        <f t="shared" si="8"/>
        <v>-1.9989013671875E-3</v>
      </c>
      <c r="S107" s="91">
        <f t="shared" si="9"/>
        <v>1.9989013671875E-3</v>
      </c>
    </row>
    <row r="108" spans="1:19" x14ac:dyDescent="0.25">
      <c r="A108" s="104">
        <v>40626.58152777778</v>
      </c>
      <c r="B108" s="105">
        <v>60.023998260498047</v>
      </c>
      <c r="C108" s="106">
        <v>537.45306396484375</v>
      </c>
      <c r="O108" s="91">
        <f t="shared" si="5"/>
        <v>0</v>
      </c>
      <c r="P108" s="91">
        <f t="shared" si="6"/>
        <v>0</v>
      </c>
      <c r="Q108" s="91">
        <f t="shared" si="7"/>
        <v>0</v>
      </c>
      <c r="R108" s="93">
        <f t="shared" si="8"/>
        <v>-1.003265380859375E-3</v>
      </c>
      <c r="S108" s="91">
        <f t="shared" si="9"/>
        <v>1.003265380859375E-3</v>
      </c>
    </row>
    <row r="109" spans="1:19" x14ac:dyDescent="0.25">
      <c r="A109" s="104">
        <v>40626.581550925926</v>
      </c>
      <c r="B109" s="105">
        <v>60.022998809814453</v>
      </c>
      <c r="C109" s="106">
        <v>536.55816650390625</v>
      </c>
      <c r="O109" s="91">
        <f t="shared" si="5"/>
        <v>0</v>
      </c>
      <c r="P109" s="91">
        <f t="shared" si="6"/>
        <v>0</v>
      </c>
      <c r="Q109" s="91">
        <f t="shared" si="7"/>
        <v>0</v>
      </c>
      <c r="R109" s="93">
        <f t="shared" si="8"/>
        <v>-9.9945068359375E-4</v>
      </c>
      <c r="S109" s="91">
        <f t="shared" si="9"/>
        <v>9.9945068359375E-4</v>
      </c>
    </row>
    <row r="110" spans="1:19" x14ac:dyDescent="0.25">
      <c r="A110" s="104">
        <v>40626.581574074073</v>
      </c>
      <c r="B110" s="105">
        <v>60.022998809814453</v>
      </c>
      <c r="C110" s="106">
        <v>536.55816650390625</v>
      </c>
      <c r="O110" s="91">
        <f t="shared" si="5"/>
        <v>0</v>
      </c>
      <c r="P110" s="91">
        <f t="shared" si="6"/>
        <v>0</v>
      </c>
      <c r="Q110" s="91">
        <f t="shared" si="7"/>
        <v>0</v>
      </c>
      <c r="R110" s="93">
        <f t="shared" si="8"/>
        <v>0</v>
      </c>
      <c r="S110" s="91">
        <f t="shared" si="9"/>
        <v>0</v>
      </c>
    </row>
    <row r="111" spans="1:19" x14ac:dyDescent="0.25">
      <c r="A111" s="104">
        <v>40626.581597222219</v>
      </c>
      <c r="B111" s="105">
        <v>60.021999359130859</v>
      </c>
      <c r="C111" s="106">
        <v>537.2059326171875</v>
      </c>
      <c r="O111" s="91">
        <f t="shared" si="5"/>
        <v>0</v>
      </c>
      <c r="P111" s="91">
        <f t="shared" si="6"/>
        <v>0</v>
      </c>
      <c r="Q111" s="91">
        <f t="shared" si="7"/>
        <v>0</v>
      </c>
      <c r="R111" s="93">
        <f t="shared" si="8"/>
        <v>-9.9945068359375E-4</v>
      </c>
      <c r="S111" s="91">
        <f t="shared" si="9"/>
        <v>9.9945068359375E-4</v>
      </c>
    </row>
    <row r="112" spans="1:19" x14ac:dyDescent="0.25">
      <c r="A112" s="104">
        <v>40626.581620370373</v>
      </c>
      <c r="B112" s="105">
        <v>60.018001556396484</v>
      </c>
      <c r="C112" s="106">
        <v>537.2059326171875</v>
      </c>
      <c r="O112" s="91">
        <f t="shared" si="5"/>
        <v>0</v>
      </c>
      <c r="P112" s="91">
        <f t="shared" si="6"/>
        <v>0</v>
      </c>
      <c r="Q112" s="91">
        <f t="shared" si="7"/>
        <v>0</v>
      </c>
      <c r="R112" s="93">
        <f t="shared" si="8"/>
        <v>-3.997802734375E-3</v>
      </c>
      <c r="S112" s="91">
        <f t="shared" si="9"/>
        <v>3.997802734375E-3</v>
      </c>
    </row>
    <row r="113" spans="1:19" x14ac:dyDescent="0.25">
      <c r="A113" s="104">
        <v>40626.581643518519</v>
      </c>
      <c r="B113" s="105">
        <v>60.013999938964844</v>
      </c>
      <c r="C113" s="106">
        <v>538.1455078125</v>
      </c>
      <c r="O113" s="91">
        <f t="shared" si="5"/>
        <v>0</v>
      </c>
      <c r="P113" s="91">
        <f t="shared" si="6"/>
        <v>0</v>
      </c>
      <c r="Q113" s="91">
        <f t="shared" si="7"/>
        <v>0</v>
      </c>
      <c r="R113" s="93">
        <f t="shared" si="8"/>
        <v>-4.001617431640625E-3</v>
      </c>
      <c r="S113" s="91">
        <f t="shared" si="9"/>
        <v>4.001617431640625E-3</v>
      </c>
    </row>
    <row r="114" spans="1:19" x14ac:dyDescent="0.25">
      <c r="A114" s="104">
        <v>40626.581666666665</v>
      </c>
      <c r="B114" s="105">
        <v>60.007999420166016</v>
      </c>
      <c r="C114" s="106">
        <v>538.1455078125</v>
      </c>
      <c r="O114" s="91">
        <f t="shared" si="5"/>
        <v>0</v>
      </c>
      <c r="P114" s="91">
        <f t="shared" si="6"/>
        <v>0</v>
      </c>
      <c r="Q114" s="91">
        <f t="shared" si="7"/>
        <v>0</v>
      </c>
      <c r="R114" s="93">
        <f t="shared" si="8"/>
        <v>-6.000518798828125E-3</v>
      </c>
      <c r="S114" s="91">
        <f t="shared" si="9"/>
        <v>6.000518798828125E-3</v>
      </c>
    </row>
    <row r="115" spans="1:19" x14ac:dyDescent="0.25">
      <c r="A115" s="104">
        <v>40626.581689814811</v>
      </c>
      <c r="B115" s="105">
        <v>60.006999969482422</v>
      </c>
      <c r="C115" s="106">
        <v>538.03662109375</v>
      </c>
      <c r="O115" s="91">
        <f t="shared" si="5"/>
        <v>0</v>
      </c>
      <c r="P115" s="91">
        <f t="shared" si="6"/>
        <v>0</v>
      </c>
      <c r="Q115" s="91">
        <f t="shared" si="7"/>
        <v>0</v>
      </c>
      <c r="R115" s="93">
        <f t="shared" si="8"/>
        <v>-9.9945068359375E-4</v>
      </c>
      <c r="S115" s="91">
        <f t="shared" si="9"/>
        <v>9.9945068359375E-4</v>
      </c>
    </row>
    <row r="116" spans="1:19" x14ac:dyDescent="0.25">
      <c r="A116" s="104">
        <v>40626.581712962965</v>
      </c>
      <c r="B116" s="105">
        <v>60.004001617431641</v>
      </c>
      <c r="C116" s="106">
        <v>538.03662109375</v>
      </c>
      <c r="O116" s="91">
        <f t="shared" si="5"/>
        <v>0</v>
      </c>
      <c r="P116" s="91">
        <f t="shared" si="6"/>
        <v>0</v>
      </c>
      <c r="Q116" s="91">
        <f t="shared" si="7"/>
        <v>0</v>
      </c>
      <c r="R116" s="93">
        <f t="shared" si="8"/>
        <v>-2.99835205078125E-3</v>
      </c>
      <c r="S116" s="91">
        <f t="shared" si="9"/>
        <v>2.99835205078125E-3</v>
      </c>
    </row>
    <row r="117" spans="1:19" x14ac:dyDescent="0.25">
      <c r="A117" s="104">
        <v>40626.581736111111</v>
      </c>
      <c r="B117" s="105">
        <v>60.001998901367188</v>
      </c>
      <c r="C117" s="106">
        <v>537.8599853515625</v>
      </c>
      <c r="O117" s="91">
        <f t="shared" si="5"/>
        <v>0</v>
      </c>
      <c r="P117" s="91">
        <f t="shared" si="6"/>
        <v>0</v>
      </c>
      <c r="Q117" s="91">
        <f t="shared" si="7"/>
        <v>0</v>
      </c>
      <c r="R117" s="93">
        <f t="shared" si="8"/>
        <v>-2.002716064453125E-3</v>
      </c>
      <c r="S117" s="91">
        <f t="shared" si="9"/>
        <v>2.002716064453125E-3</v>
      </c>
    </row>
    <row r="118" spans="1:19" x14ac:dyDescent="0.25">
      <c r="A118" s="104">
        <v>40626.581759259258</v>
      </c>
      <c r="B118" s="105">
        <v>60.002998352050781</v>
      </c>
      <c r="C118" s="106">
        <v>537.8599853515625</v>
      </c>
      <c r="O118" s="91">
        <f t="shared" si="5"/>
        <v>0</v>
      </c>
      <c r="P118" s="91">
        <f t="shared" si="6"/>
        <v>0</v>
      </c>
      <c r="Q118" s="91">
        <f t="shared" si="7"/>
        <v>0</v>
      </c>
      <c r="R118" s="93">
        <f t="shared" si="8"/>
        <v>9.9945068359375E-4</v>
      </c>
      <c r="S118" s="91">
        <f t="shared" si="9"/>
        <v>9.9945068359375E-4</v>
      </c>
    </row>
    <row r="119" spans="1:19" x14ac:dyDescent="0.25">
      <c r="A119" s="104">
        <v>40626.581782407404</v>
      </c>
      <c r="B119" s="105">
        <v>60.004001617431641</v>
      </c>
      <c r="C119" s="106">
        <v>537.0418701171875</v>
      </c>
      <c r="O119" s="91">
        <f t="shared" si="5"/>
        <v>0</v>
      </c>
      <c r="P119" s="91">
        <f t="shared" si="6"/>
        <v>0</v>
      </c>
      <c r="Q119" s="91">
        <f t="shared" si="7"/>
        <v>0</v>
      </c>
      <c r="R119" s="93">
        <f t="shared" si="8"/>
        <v>1.003265380859375E-3</v>
      </c>
      <c r="S119" s="91">
        <f t="shared" si="9"/>
        <v>1.003265380859375E-3</v>
      </c>
    </row>
    <row r="120" spans="1:19" x14ac:dyDescent="0.25">
      <c r="A120" s="104">
        <v>40626.581805555557</v>
      </c>
      <c r="B120" s="105">
        <v>60.006000518798828</v>
      </c>
      <c r="C120" s="106">
        <v>537.0418701171875</v>
      </c>
      <c r="O120" s="91">
        <f t="shared" si="5"/>
        <v>0</v>
      </c>
      <c r="P120" s="91">
        <f t="shared" si="6"/>
        <v>0</v>
      </c>
      <c r="Q120" s="91">
        <f t="shared" si="7"/>
        <v>0</v>
      </c>
      <c r="R120" s="93">
        <f t="shared" si="8"/>
        <v>1.9989013671875E-3</v>
      </c>
      <c r="S120" s="91">
        <f t="shared" si="9"/>
        <v>1.9989013671875E-3</v>
      </c>
    </row>
    <row r="121" spans="1:19" x14ac:dyDescent="0.25">
      <c r="A121" s="104">
        <v>40626.581828703704</v>
      </c>
      <c r="B121" s="105">
        <v>60.009998321533203</v>
      </c>
      <c r="C121" s="106">
        <v>537.13995361328125</v>
      </c>
      <c r="O121" s="91">
        <f t="shared" si="5"/>
        <v>0</v>
      </c>
      <c r="P121" s="91">
        <f t="shared" si="6"/>
        <v>0</v>
      </c>
      <c r="Q121" s="91">
        <f t="shared" si="7"/>
        <v>0</v>
      </c>
      <c r="R121" s="93">
        <f t="shared" si="8"/>
        <v>3.997802734375E-3</v>
      </c>
      <c r="S121" s="91">
        <f t="shared" si="9"/>
        <v>3.997802734375E-3</v>
      </c>
    </row>
    <row r="122" spans="1:19" x14ac:dyDescent="0.25">
      <c r="A122" s="104">
        <v>40626.58185185185</v>
      </c>
      <c r="B122" s="105">
        <v>60.01300048828125</v>
      </c>
      <c r="C122" s="106">
        <v>537.13995361328125</v>
      </c>
      <c r="O122" s="91">
        <f t="shared" si="5"/>
        <v>0</v>
      </c>
      <c r="P122" s="91">
        <f t="shared" si="6"/>
        <v>0</v>
      </c>
      <c r="Q122" s="91">
        <f t="shared" si="7"/>
        <v>0</v>
      </c>
      <c r="R122" s="93">
        <f t="shared" si="8"/>
        <v>3.002166748046875E-3</v>
      </c>
      <c r="S122" s="91">
        <f t="shared" si="9"/>
        <v>3.002166748046875E-3</v>
      </c>
    </row>
    <row r="123" spans="1:19" x14ac:dyDescent="0.25">
      <c r="A123" s="104">
        <v>40626.581875000003</v>
      </c>
      <c r="B123" s="105">
        <v>60.012001037597656</v>
      </c>
      <c r="C123" s="106">
        <v>535.7022705078125</v>
      </c>
      <c r="O123" s="91">
        <f t="shared" si="5"/>
        <v>0</v>
      </c>
      <c r="P123" s="91">
        <f t="shared" si="6"/>
        <v>0</v>
      </c>
      <c r="Q123" s="91">
        <f t="shared" si="7"/>
        <v>0</v>
      </c>
      <c r="R123" s="93">
        <f t="shared" si="8"/>
        <v>-9.9945068359375E-4</v>
      </c>
      <c r="S123" s="91">
        <f t="shared" si="9"/>
        <v>9.9945068359375E-4</v>
      </c>
    </row>
    <row r="124" spans="1:19" x14ac:dyDescent="0.25">
      <c r="A124" s="104">
        <v>40626.58189814815</v>
      </c>
      <c r="B124" s="105">
        <v>60.01300048828125</v>
      </c>
      <c r="C124" s="106">
        <v>535.7022705078125</v>
      </c>
      <c r="O124" s="91">
        <f t="shared" si="5"/>
        <v>0</v>
      </c>
      <c r="P124" s="91">
        <f t="shared" si="6"/>
        <v>0</v>
      </c>
      <c r="Q124" s="91">
        <f t="shared" si="7"/>
        <v>0</v>
      </c>
      <c r="R124" s="93">
        <f t="shared" si="8"/>
        <v>9.9945068359375E-4</v>
      </c>
      <c r="S124" s="91">
        <f t="shared" si="9"/>
        <v>9.9945068359375E-4</v>
      </c>
    </row>
    <row r="125" spans="1:19" x14ac:dyDescent="0.25">
      <c r="A125" s="104">
        <v>40626.581921296296</v>
      </c>
      <c r="B125" s="105">
        <v>60.012001037597656</v>
      </c>
      <c r="C125" s="106">
        <v>534.78155517578125</v>
      </c>
      <c r="O125" s="91">
        <f t="shared" si="5"/>
        <v>0</v>
      </c>
      <c r="P125" s="91">
        <f t="shared" si="6"/>
        <v>0</v>
      </c>
      <c r="Q125" s="91">
        <f t="shared" si="7"/>
        <v>0</v>
      </c>
      <c r="R125" s="93">
        <f t="shared" si="8"/>
        <v>-9.9945068359375E-4</v>
      </c>
      <c r="S125" s="91">
        <f t="shared" si="9"/>
        <v>9.9945068359375E-4</v>
      </c>
    </row>
    <row r="126" spans="1:19" x14ac:dyDescent="0.25">
      <c r="A126" s="104">
        <v>40626.581944444442</v>
      </c>
      <c r="B126" s="105">
        <v>60.01300048828125</v>
      </c>
      <c r="C126" s="106">
        <v>534.78155517578125</v>
      </c>
      <c r="O126" s="91">
        <f t="shared" si="5"/>
        <v>0</v>
      </c>
      <c r="P126" s="91">
        <f t="shared" si="6"/>
        <v>0</v>
      </c>
      <c r="Q126" s="91">
        <f t="shared" si="7"/>
        <v>0</v>
      </c>
      <c r="R126" s="93">
        <f t="shared" si="8"/>
        <v>9.9945068359375E-4</v>
      </c>
      <c r="S126" s="91">
        <f t="shared" si="9"/>
        <v>9.9945068359375E-4</v>
      </c>
    </row>
    <row r="127" spans="1:19" x14ac:dyDescent="0.25">
      <c r="A127" s="104">
        <v>40626.581967592596</v>
      </c>
      <c r="B127" s="105">
        <v>60.01300048828125</v>
      </c>
      <c r="C127" s="106">
        <v>535.0606689453125</v>
      </c>
      <c r="O127" s="91">
        <f t="shared" si="5"/>
        <v>0</v>
      </c>
      <c r="P127" s="91">
        <f t="shared" si="6"/>
        <v>0</v>
      </c>
      <c r="Q127" s="91">
        <f t="shared" si="7"/>
        <v>0</v>
      </c>
      <c r="R127" s="93">
        <f t="shared" si="8"/>
        <v>0</v>
      </c>
      <c r="S127" s="91">
        <f t="shared" si="9"/>
        <v>0</v>
      </c>
    </row>
    <row r="128" spans="1:19" x14ac:dyDescent="0.25">
      <c r="A128" s="104">
        <v>40626.581990740742</v>
      </c>
      <c r="B128" s="105">
        <v>60.01300048828125</v>
      </c>
      <c r="C128" s="106">
        <v>535.0606689453125</v>
      </c>
      <c r="O128" s="91">
        <f t="shared" si="5"/>
        <v>0</v>
      </c>
      <c r="P128" s="91">
        <f t="shared" si="6"/>
        <v>0</v>
      </c>
      <c r="Q128" s="91">
        <f t="shared" si="7"/>
        <v>0</v>
      </c>
      <c r="R128" s="93">
        <f t="shared" si="8"/>
        <v>0</v>
      </c>
      <c r="S128" s="91">
        <f t="shared" si="9"/>
        <v>0</v>
      </c>
    </row>
    <row r="129" spans="1:19" x14ac:dyDescent="0.25">
      <c r="A129" s="104">
        <v>40626.582013888888</v>
      </c>
      <c r="B129" s="105">
        <v>60.01300048828125</v>
      </c>
      <c r="C129" s="106">
        <v>535.42266845703125</v>
      </c>
      <c r="O129" s="91">
        <f t="shared" si="5"/>
        <v>0</v>
      </c>
      <c r="P129" s="91">
        <f t="shared" si="6"/>
        <v>0</v>
      </c>
      <c r="Q129" s="91">
        <f t="shared" si="7"/>
        <v>0</v>
      </c>
      <c r="R129" s="93">
        <f t="shared" si="8"/>
        <v>0</v>
      </c>
      <c r="S129" s="91">
        <f t="shared" si="9"/>
        <v>0</v>
      </c>
    </row>
    <row r="130" spans="1:19" x14ac:dyDescent="0.25">
      <c r="A130" s="104">
        <v>40626.582037037035</v>
      </c>
      <c r="B130" s="105">
        <v>60.027999877929687</v>
      </c>
      <c r="C130" s="106">
        <v>535.42266845703125</v>
      </c>
      <c r="O130" s="91">
        <f t="shared" si="5"/>
        <v>0</v>
      </c>
      <c r="P130" s="91">
        <f t="shared" si="6"/>
        <v>0</v>
      </c>
      <c r="Q130" s="91">
        <f t="shared" si="7"/>
        <v>0</v>
      </c>
      <c r="R130" s="93">
        <f t="shared" si="8"/>
        <v>1.49993896484375E-2</v>
      </c>
      <c r="S130" s="91">
        <f t="shared" si="9"/>
        <v>1.49993896484375E-2</v>
      </c>
    </row>
    <row r="131" spans="1:19" x14ac:dyDescent="0.25">
      <c r="A131" s="104">
        <v>40626.582060185188</v>
      </c>
      <c r="B131" s="105">
        <v>60.034999847412109</v>
      </c>
      <c r="C131" s="106">
        <v>534.8941650390625</v>
      </c>
      <c r="O131" s="91">
        <f t="shared" si="5"/>
        <v>0</v>
      </c>
      <c r="P131" s="91">
        <f t="shared" si="6"/>
        <v>0</v>
      </c>
      <c r="Q131" s="91">
        <f t="shared" si="7"/>
        <v>0</v>
      </c>
      <c r="R131" s="93">
        <f t="shared" si="8"/>
        <v>6.999969482421875E-3</v>
      </c>
      <c r="S131" s="91">
        <f t="shared" si="9"/>
        <v>6.999969482421875E-3</v>
      </c>
    </row>
    <row r="132" spans="1:19" x14ac:dyDescent="0.25">
      <c r="A132" s="104">
        <v>40626.582083333335</v>
      </c>
      <c r="B132" s="105">
        <v>60.03900146484375</v>
      </c>
      <c r="C132" s="106">
        <v>534.8941650390625</v>
      </c>
      <c r="O132" s="91">
        <f t="shared" si="5"/>
        <v>0</v>
      </c>
      <c r="P132" s="91">
        <f t="shared" si="6"/>
        <v>0</v>
      </c>
      <c r="Q132" s="91">
        <f t="shared" si="7"/>
        <v>0</v>
      </c>
      <c r="R132" s="93">
        <f t="shared" si="8"/>
        <v>4.001617431640625E-3</v>
      </c>
      <c r="S132" s="91">
        <f t="shared" si="9"/>
        <v>4.001617431640625E-3</v>
      </c>
    </row>
    <row r="133" spans="1:19" x14ac:dyDescent="0.25">
      <c r="A133" s="104">
        <v>40626.582106481481</v>
      </c>
      <c r="B133" s="105">
        <v>60.03900146484375</v>
      </c>
      <c r="C133" s="106">
        <v>536.08453369140625</v>
      </c>
      <c r="O133" s="91">
        <f t="shared" si="5"/>
        <v>0</v>
      </c>
      <c r="P133" s="91">
        <f t="shared" si="6"/>
        <v>0</v>
      </c>
      <c r="Q133" s="91">
        <f t="shared" si="7"/>
        <v>0</v>
      </c>
      <c r="R133" s="93">
        <f t="shared" si="8"/>
        <v>0</v>
      </c>
      <c r="S133" s="91">
        <f t="shared" si="9"/>
        <v>0</v>
      </c>
    </row>
    <row r="134" spans="1:19" x14ac:dyDescent="0.25">
      <c r="A134" s="104">
        <v>40626.582129629627</v>
      </c>
      <c r="B134" s="105">
        <v>60.037998199462891</v>
      </c>
      <c r="C134" s="106">
        <v>536.08453369140625</v>
      </c>
      <c r="O134" s="91">
        <f t="shared" si="5"/>
        <v>0</v>
      </c>
      <c r="P134" s="91">
        <f t="shared" si="6"/>
        <v>0</v>
      </c>
      <c r="Q134" s="91">
        <f t="shared" si="7"/>
        <v>0</v>
      </c>
      <c r="R134" s="93">
        <f t="shared" si="8"/>
        <v>-1.003265380859375E-3</v>
      </c>
      <c r="S134" s="91">
        <f t="shared" si="9"/>
        <v>1.003265380859375E-3</v>
      </c>
    </row>
    <row r="135" spans="1:19" x14ac:dyDescent="0.25">
      <c r="A135" s="104">
        <v>40626.582152777781</v>
      </c>
      <c r="B135" s="105">
        <v>60.030998229980469</v>
      </c>
      <c r="C135" s="106">
        <v>534.325927734375</v>
      </c>
      <c r="O135" s="91">
        <f t="shared" si="5"/>
        <v>0</v>
      </c>
      <c r="P135" s="91">
        <f t="shared" si="6"/>
        <v>0</v>
      </c>
      <c r="Q135" s="91">
        <f t="shared" si="7"/>
        <v>0</v>
      </c>
      <c r="R135" s="93">
        <f t="shared" si="8"/>
        <v>-6.999969482421875E-3</v>
      </c>
      <c r="S135" s="91">
        <f t="shared" si="9"/>
        <v>6.999969482421875E-3</v>
      </c>
    </row>
    <row r="136" spans="1:19" x14ac:dyDescent="0.25">
      <c r="A136" s="104">
        <v>40626.582175925927</v>
      </c>
      <c r="B136" s="105">
        <v>60.030998229980469</v>
      </c>
      <c r="C136" s="106">
        <v>534.325927734375</v>
      </c>
      <c r="O136" s="91">
        <f t="shared" ref="O136:O199" si="10">IF(ROW()&lt;$O$5,0,1)</f>
        <v>0</v>
      </c>
      <c r="P136" s="91">
        <f t="shared" ref="P136:P199" si="11">IF((O136=1)*(B136&gt;$P$2),1,0)</f>
        <v>0</v>
      </c>
      <c r="Q136" s="91">
        <f t="shared" si="7"/>
        <v>0</v>
      </c>
      <c r="R136" s="93">
        <f t="shared" si="8"/>
        <v>0</v>
      </c>
      <c r="S136" s="91">
        <f t="shared" si="9"/>
        <v>0</v>
      </c>
    </row>
    <row r="137" spans="1:19" x14ac:dyDescent="0.25">
      <c r="A137" s="104">
        <v>40626.582199074073</v>
      </c>
      <c r="B137" s="105">
        <v>60.028999328613281</v>
      </c>
      <c r="C137" s="106">
        <v>534.3387451171875</v>
      </c>
      <c r="O137" s="91">
        <f t="shared" si="10"/>
        <v>0</v>
      </c>
      <c r="P137" s="91">
        <f t="shared" si="11"/>
        <v>0</v>
      </c>
      <c r="Q137" s="91">
        <f t="shared" ref="Q137:Q200" si="12">IF(ROW()&lt;O$3,0,1)</f>
        <v>0</v>
      </c>
      <c r="R137" s="93">
        <f t="shared" ref="R137:R200" si="13">B137-B136</f>
        <v>-1.9989013671875E-3</v>
      </c>
      <c r="S137" s="91">
        <f t="shared" ref="S137:S200" si="14">ABS(R137)</f>
        <v>1.9989013671875E-3</v>
      </c>
    </row>
    <row r="138" spans="1:19" x14ac:dyDescent="0.25">
      <c r="A138" s="104">
        <v>40626.58222222222</v>
      </c>
      <c r="B138" s="105">
        <v>60.027999877929687</v>
      </c>
      <c r="C138" s="106">
        <v>534.3387451171875</v>
      </c>
      <c r="O138" s="91">
        <f t="shared" si="10"/>
        <v>0</v>
      </c>
      <c r="P138" s="91">
        <f t="shared" si="11"/>
        <v>0</v>
      </c>
      <c r="Q138" s="91">
        <f t="shared" si="12"/>
        <v>0</v>
      </c>
      <c r="R138" s="93">
        <f t="shared" si="13"/>
        <v>-9.9945068359375E-4</v>
      </c>
      <c r="S138" s="91">
        <f t="shared" si="14"/>
        <v>9.9945068359375E-4</v>
      </c>
    </row>
    <row r="139" spans="1:19" x14ac:dyDescent="0.25">
      <c r="A139" s="104">
        <v>40626.582245370373</v>
      </c>
      <c r="B139" s="105">
        <v>60.027999877929687</v>
      </c>
      <c r="C139" s="106">
        <v>534.52142333984375</v>
      </c>
      <c r="O139" s="91">
        <f t="shared" si="10"/>
        <v>0</v>
      </c>
      <c r="P139" s="91">
        <f t="shared" si="11"/>
        <v>0</v>
      </c>
      <c r="Q139" s="91">
        <f t="shared" si="12"/>
        <v>0</v>
      </c>
      <c r="R139" s="93">
        <f t="shared" si="13"/>
        <v>0</v>
      </c>
      <c r="S139" s="91">
        <f t="shared" si="14"/>
        <v>0</v>
      </c>
    </row>
    <row r="140" spans="1:19" x14ac:dyDescent="0.25">
      <c r="A140" s="104">
        <v>40626.582268518519</v>
      </c>
      <c r="B140" s="105">
        <v>60.028999328613281</v>
      </c>
      <c r="C140" s="106">
        <v>534.52142333984375</v>
      </c>
      <c r="O140" s="91">
        <f t="shared" si="10"/>
        <v>0</v>
      </c>
      <c r="P140" s="91">
        <f t="shared" si="11"/>
        <v>0</v>
      </c>
      <c r="Q140" s="91">
        <f t="shared" si="12"/>
        <v>0</v>
      </c>
      <c r="R140" s="93">
        <f t="shared" si="13"/>
        <v>9.9945068359375E-4</v>
      </c>
      <c r="S140" s="91">
        <f t="shared" si="14"/>
        <v>9.9945068359375E-4</v>
      </c>
    </row>
    <row r="141" spans="1:19" x14ac:dyDescent="0.25">
      <c r="A141" s="104">
        <v>40626.582291666666</v>
      </c>
      <c r="B141" s="105">
        <v>60.027999877929687</v>
      </c>
      <c r="C141" s="106">
        <v>533.728515625</v>
      </c>
      <c r="O141" s="91">
        <f t="shared" si="10"/>
        <v>0</v>
      </c>
      <c r="P141" s="91">
        <f t="shared" si="11"/>
        <v>0</v>
      </c>
      <c r="Q141" s="91">
        <f t="shared" si="12"/>
        <v>0</v>
      </c>
      <c r="R141" s="93">
        <f t="shared" si="13"/>
        <v>-9.9945068359375E-4</v>
      </c>
      <c r="S141" s="91">
        <f t="shared" si="14"/>
        <v>9.9945068359375E-4</v>
      </c>
    </row>
    <row r="142" spans="1:19" x14ac:dyDescent="0.25">
      <c r="A142" s="104">
        <v>40626.582314814812</v>
      </c>
      <c r="B142" s="105">
        <v>60.027999877929687</v>
      </c>
      <c r="C142" s="106">
        <v>533.728515625</v>
      </c>
      <c r="O142" s="91">
        <f t="shared" si="10"/>
        <v>0</v>
      </c>
      <c r="P142" s="91">
        <f t="shared" si="11"/>
        <v>0</v>
      </c>
      <c r="Q142" s="91">
        <f t="shared" si="12"/>
        <v>0</v>
      </c>
      <c r="R142" s="93">
        <f t="shared" si="13"/>
        <v>0</v>
      </c>
      <c r="S142" s="91">
        <f t="shared" si="14"/>
        <v>0</v>
      </c>
    </row>
    <row r="143" spans="1:19" x14ac:dyDescent="0.25">
      <c r="A143" s="104">
        <v>40626.582337962966</v>
      </c>
      <c r="B143" s="105">
        <v>60.027999877929687</v>
      </c>
      <c r="C143" s="106">
        <v>533.58160400390625</v>
      </c>
      <c r="O143" s="91">
        <f t="shared" si="10"/>
        <v>0</v>
      </c>
      <c r="P143" s="91">
        <f t="shared" si="11"/>
        <v>0</v>
      </c>
      <c r="Q143" s="91">
        <f t="shared" si="12"/>
        <v>0</v>
      </c>
      <c r="R143" s="93">
        <f t="shared" si="13"/>
        <v>0</v>
      </c>
      <c r="S143" s="91">
        <f t="shared" si="14"/>
        <v>0</v>
      </c>
    </row>
    <row r="144" spans="1:19" x14ac:dyDescent="0.25">
      <c r="A144" s="104">
        <v>40626.582361111112</v>
      </c>
      <c r="B144" s="105">
        <v>60.030998229980469</v>
      </c>
      <c r="C144" s="106">
        <v>533.58160400390625</v>
      </c>
      <c r="O144" s="91">
        <f t="shared" si="10"/>
        <v>0</v>
      </c>
      <c r="P144" s="91">
        <f t="shared" si="11"/>
        <v>0</v>
      </c>
      <c r="Q144" s="91">
        <f t="shared" si="12"/>
        <v>0</v>
      </c>
      <c r="R144" s="93">
        <f t="shared" si="13"/>
        <v>2.99835205078125E-3</v>
      </c>
      <c r="S144" s="91">
        <f t="shared" si="14"/>
        <v>2.99835205078125E-3</v>
      </c>
    </row>
    <row r="145" spans="1:19" x14ac:dyDescent="0.25">
      <c r="A145" s="104">
        <v>40626.582384259258</v>
      </c>
      <c r="B145" s="105">
        <v>60.029998779296875</v>
      </c>
      <c r="C145" s="106">
        <v>532.53900146484375</v>
      </c>
      <c r="O145" s="91">
        <f t="shared" si="10"/>
        <v>0</v>
      </c>
      <c r="P145" s="91">
        <f t="shared" si="11"/>
        <v>0</v>
      </c>
      <c r="Q145" s="91">
        <f t="shared" si="12"/>
        <v>0</v>
      </c>
      <c r="R145" s="93">
        <f t="shared" si="13"/>
        <v>-9.9945068359375E-4</v>
      </c>
      <c r="S145" s="91">
        <f t="shared" si="14"/>
        <v>9.9945068359375E-4</v>
      </c>
    </row>
    <row r="146" spans="1:19" x14ac:dyDescent="0.25">
      <c r="A146" s="104">
        <v>40626.582407407404</v>
      </c>
      <c r="B146" s="105">
        <v>60.027999877929687</v>
      </c>
      <c r="C146" s="106">
        <v>532.53900146484375</v>
      </c>
      <c r="O146" s="91">
        <f t="shared" si="10"/>
        <v>0</v>
      </c>
      <c r="P146" s="91">
        <f t="shared" si="11"/>
        <v>0</v>
      </c>
      <c r="Q146" s="91">
        <f t="shared" si="12"/>
        <v>0</v>
      </c>
      <c r="R146" s="93">
        <f t="shared" si="13"/>
        <v>-1.9989013671875E-3</v>
      </c>
      <c r="S146" s="91">
        <f t="shared" si="14"/>
        <v>1.9989013671875E-3</v>
      </c>
    </row>
    <row r="147" spans="1:19" x14ac:dyDescent="0.25">
      <c r="A147" s="104">
        <v>40626.582430555558</v>
      </c>
      <c r="B147" s="105">
        <v>60.027000427246094</v>
      </c>
      <c r="C147" s="106">
        <v>532.5050048828125</v>
      </c>
      <c r="O147" s="91">
        <f t="shared" si="10"/>
        <v>0</v>
      </c>
      <c r="P147" s="91">
        <f t="shared" si="11"/>
        <v>0</v>
      </c>
      <c r="Q147" s="91">
        <f t="shared" si="12"/>
        <v>0</v>
      </c>
      <c r="R147" s="93">
        <f t="shared" si="13"/>
        <v>-9.9945068359375E-4</v>
      </c>
      <c r="S147" s="91">
        <f t="shared" si="14"/>
        <v>9.9945068359375E-4</v>
      </c>
    </row>
    <row r="148" spans="1:19" x14ac:dyDescent="0.25">
      <c r="A148" s="104">
        <v>40626.582453703704</v>
      </c>
      <c r="B148" s="105">
        <v>60.029998779296875</v>
      </c>
      <c r="C148" s="106">
        <v>532.5050048828125</v>
      </c>
      <c r="O148" s="91">
        <f t="shared" si="10"/>
        <v>0</v>
      </c>
      <c r="P148" s="91">
        <f t="shared" si="11"/>
        <v>0</v>
      </c>
      <c r="Q148" s="91">
        <f t="shared" si="12"/>
        <v>0</v>
      </c>
      <c r="R148" s="93">
        <f t="shared" si="13"/>
        <v>2.99835205078125E-3</v>
      </c>
      <c r="S148" s="91">
        <f t="shared" si="14"/>
        <v>2.99835205078125E-3</v>
      </c>
    </row>
    <row r="149" spans="1:19" x14ac:dyDescent="0.25">
      <c r="A149" s="104">
        <v>40626.582476851851</v>
      </c>
      <c r="B149" s="105">
        <v>60.025001525878906</v>
      </c>
      <c r="C149" s="106">
        <v>531.85748291015625</v>
      </c>
      <c r="O149" s="91">
        <f t="shared" si="10"/>
        <v>0</v>
      </c>
      <c r="P149" s="91">
        <f t="shared" si="11"/>
        <v>0</v>
      </c>
      <c r="Q149" s="91">
        <f t="shared" si="12"/>
        <v>0</v>
      </c>
      <c r="R149" s="93">
        <f t="shared" si="13"/>
        <v>-4.99725341796875E-3</v>
      </c>
      <c r="S149" s="91">
        <f t="shared" si="14"/>
        <v>4.99725341796875E-3</v>
      </c>
    </row>
    <row r="150" spans="1:19" x14ac:dyDescent="0.25">
      <c r="A150" s="104">
        <v>40626.582499999997</v>
      </c>
      <c r="B150" s="105">
        <v>60.019001007080078</v>
      </c>
      <c r="C150" s="106">
        <v>531.85748291015625</v>
      </c>
      <c r="O150" s="91">
        <f t="shared" si="10"/>
        <v>0</v>
      </c>
      <c r="P150" s="91">
        <f t="shared" si="11"/>
        <v>0</v>
      </c>
      <c r="Q150" s="91">
        <f t="shared" si="12"/>
        <v>0</v>
      </c>
      <c r="R150" s="93">
        <f t="shared" si="13"/>
        <v>-6.000518798828125E-3</v>
      </c>
      <c r="S150" s="91">
        <f t="shared" si="14"/>
        <v>6.000518798828125E-3</v>
      </c>
    </row>
    <row r="151" spans="1:19" x14ac:dyDescent="0.25">
      <c r="A151" s="104">
        <v>40626.58252314815</v>
      </c>
      <c r="B151" s="105">
        <v>60.015998840332031</v>
      </c>
      <c r="C151" s="106">
        <v>531.4794921875</v>
      </c>
      <c r="O151" s="91">
        <f t="shared" si="10"/>
        <v>0</v>
      </c>
      <c r="P151" s="91">
        <f t="shared" si="11"/>
        <v>0</v>
      </c>
      <c r="Q151" s="91">
        <f t="shared" si="12"/>
        <v>0</v>
      </c>
      <c r="R151" s="93">
        <f t="shared" si="13"/>
        <v>-3.002166748046875E-3</v>
      </c>
      <c r="S151" s="91">
        <f t="shared" si="14"/>
        <v>3.002166748046875E-3</v>
      </c>
    </row>
    <row r="152" spans="1:19" x14ac:dyDescent="0.25">
      <c r="A152" s="104">
        <v>40626.582546296297</v>
      </c>
      <c r="B152" s="105">
        <v>60.011001586914063</v>
      </c>
      <c r="C152" s="106">
        <v>531.4794921875</v>
      </c>
      <c r="O152" s="91">
        <f t="shared" si="10"/>
        <v>0</v>
      </c>
      <c r="P152" s="91">
        <f t="shared" si="11"/>
        <v>0</v>
      </c>
      <c r="Q152" s="91">
        <f t="shared" si="12"/>
        <v>0</v>
      </c>
      <c r="R152" s="93">
        <f t="shared" si="13"/>
        <v>-4.99725341796875E-3</v>
      </c>
      <c r="S152" s="91">
        <f t="shared" si="14"/>
        <v>4.99725341796875E-3</v>
      </c>
    </row>
    <row r="153" spans="1:19" x14ac:dyDescent="0.25">
      <c r="A153" s="104">
        <v>40626.582569444443</v>
      </c>
      <c r="B153" s="105">
        <v>60.007999420166016</v>
      </c>
      <c r="C153" s="106">
        <v>530.52069091796875</v>
      </c>
      <c r="O153" s="91">
        <f t="shared" si="10"/>
        <v>0</v>
      </c>
      <c r="P153" s="91">
        <f t="shared" si="11"/>
        <v>0</v>
      </c>
      <c r="Q153" s="91">
        <f t="shared" si="12"/>
        <v>0</v>
      </c>
      <c r="R153" s="93">
        <f t="shared" si="13"/>
        <v>-3.002166748046875E-3</v>
      </c>
      <c r="S153" s="91">
        <f t="shared" si="14"/>
        <v>3.002166748046875E-3</v>
      </c>
    </row>
    <row r="154" spans="1:19" x14ac:dyDescent="0.25">
      <c r="A154" s="104">
        <v>40626.582592592589</v>
      </c>
      <c r="B154" s="105">
        <v>60.006000518798828</v>
      </c>
      <c r="C154" s="106">
        <v>530.52069091796875</v>
      </c>
      <c r="O154" s="91">
        <f t="shared" si="10"/>
        <v>0</v>
      </c>
      <c r="P154" s="91">
        <f t="shared" si="11"/>
        <v>0</v>
      </c>
      <c r="Q154" s="91">
        <f t="shared" si="12"/>
        <v>0</v>
      </c>
      <c r="R154" s="93">
        <f t="shared" si="13"/>
        <v>-1.9989013671875E-3</v>
      </c>
      <c r="S154" s="91">
        <f t="shared" si="14"/>
        <v>1.9989013671875E-3</v>
      </c>
    </row>
    <row r="155" spans="1:19" x14ac:dyDescent="0.25">
      <c r="A155" s="104">
        <v>40626.582615740743</v>
      </c>
      <c r="B155" s="105">
        <v>60.002998352050781</v>
      </c>
      <c r="C155" s="106">
        <v>528.77618408203125</v>
      </c>
      <c r="O155" s="91">
        <f t="shared" si="10"/>
        <v>0</v>
      </c>
      <c r="P155" s="91">
        <f t="shared" si="11"/>
        <v>0</v>
      </c>
      <c r="Q155" s="91">
        <f t="shared" si="12"/>
        <v>0</v>
      </c>
      <c r="R155" s="93">
        <f t="shared" si="13"/>
        <v>-3.002166748046875E-3</v>
      </c>
      <c r="S155" s="91">
        <f t="shared" si="14"/>
        <v>3.002166748046875E-3</v>
      </c>
    </row>
    <row r="156" spans="1:19" x14ac:dyDescent="0.25">
      <c r="A156" s="104">
        <v>40626.582638888889</v>
      </c>
      <c r="B156" s="105">
        <v>60</v>
      </c>
      <c r="C156" s="106">
        <v>528.77618408203125</v>
      </c>
      <c r="O156" s="91">
        <f t="shared" si="10"/>
        <v>0</v>
      </c>
      <c r="P156" s="91">
        <f t="shared" si="11"/>
        <v>0</v>
      </c>
      <c r="Q156" s="91">
        <f t="shared" si="12"/>
        <v>0</v>
      </c>
      <c r="R156" s="93">
        <f t="shared" si="13"/>
        <v>-2.99835205078125E-3</v>
      </c>
      <c r="S156" s="91">
        <f t="shared" si="14"/>
        <v>2.99835205078125E-3</v>
      </c>
    </row>
    <row r="157" spans="1:19" x14ac:dyDescent="0.25">
      <c r="A157" s="104">
        <v>40626.582662037035</v>
      </c>
      <c r="B157" s="105">
        <v>59.998001098632813</v>
      </c>
      <c r="C157" s="106">
        <v>530.55810546875</v>
      </c>
      <c r="O157" s="91">
        <f t="shared" si="10"/>
        <v>0</v>
      </c>
      <c r="P157" s="91">
        <f t="shared" si="11"/>
        <v>0</v>
      </c>
      <c r="Q157" s="91">
        <f t="shared" si="12"/>
        <v>0</v>
      </c>
      <c r="R157" s="93">
        <f t="shared" si="13"/>
        <v>-1.9989013671875E-3</v>
      </c>
      <c r="S157" s="91">
        <f t="shared" si="14"/>
        <v>1.9989013671875E-3</v>
      </c>
    </row>
    <row r="158" spans="1:19" x14ac:dyDescent="0.25">
      <c r="A158" s="104">
        <v>40626.582685185182</v>
      </c>
      <c r="B158" s="105">
        <v>59.995998382568359</v>
      </c>
      <c r="C158" s="106">
        <v>530.55810546875</v>
      </c>
      <c r="O158" s="91">
        <f t="shared" si="10"/>
        <v>0</v>
      </c>
      <c r="P158" s="91">
        <f t="shared" si="11"/>
        <v>0</v>
      </c>
      <c r="Q158" s="91">
        <f t="shared" si="12"/>
        <v>0</v>
      </c>
      <c r="R158" s="93">
        <f t="shared" si="13"/>
        <v>-2.002716064453125E-3</v>
      </c>
      <c r="S158" s="91">
        <f t="shared" si="14"/>
        <v>2.002716064453125E-3</v>
      </c>
    </row>
    <row r="159" spans="1:19" x14ac:dyDescent="0.25">
      <c r="A159" s="104">
        <v>40626.582708333335</v>
      </c>
      <c r="B159" s="105">
        <v>59.997001647949219</v>
      </c>
      <c r="C159" s="106">
        <v>529.72857666015625</v>
      </c>
      <c r="O159" s="91">
        <f t="shared" si="10"/>
        <v>0</v>
      </c>
      <c r="P159" s="91">
        <f t="shared" si="11"/>
        <v>0</v>
      </c>
      <c r="Q159" s="91">
        <f t="shared" si="12"/>
        <v>0</v>
      </c>
      <c r="R159" s="93">
        <f t="shared" si="13"/>
        <v>1.003265380859375E-3</v>
      </c>
      <c r="S159" s="91">
        <f t="shared" si="14"/>
        <v>1.003265380859375E-3</v>
      </c>
    </row>
    <row r="160" spans="1:19" x14ac:dyDescent="0.25">
      <c r="A160" s="104">
        <v>40626.582731481481</v>
      </c>
      <c r="B160" s="105">
        <v>59.977001190185547</v>
      </c>
      <c r="C160" s="106">
        <v>529.72857666015625</v>
      </c>
      <c r="O160" s="91">
        <f t="shared" si="10"/>
        <v>0</v>
      </c>
      <c r="P160" s="91">
        <f t="shared" si="11"/>
        <v>0</v>
      </c>
      <c r="Q160" s="91">
        <f t="shared" si="12"/>
        <v>1</v>
      </c>
      <c r="R160" s="93">
        <f t="shared" si="13"/>
        <v>-2.0000457763671875E-2</v>
      </c>
      <c r="S160" s="91">
        <f t="shared" si="14"/>
        <v>2.0000457763671875E-2</v>
      </c>
    </row>
    <row r="161" spans="1:19" x14ac:dyDescent="0.25">
      <c r="A161" s="104">
        <v>40626.582754629628</v>
      </c>
      <c r="B161" s="105">
        <v>59.862998962402344</v>
      </c>
      <c r="C161" s="106">
        <v>529.72857666015625</v>
      </c>
      <c r="O161" s="91">
        <f t="shared" si="10"/>
        <v>1</v>
      </c>
      <c r="P161" s="91">
        <f t="shared" si="11"/>
        <v>0</v>
      </c>
      <c r="Q161" s="91">
        <f t="shared" si="12"/>
        <v>1</v>
      </c>
      <c r="R161" s="93">
        <f t="shared" si="13"/>
        <v>-0.11400222778320313</v>
      </c>
      <c r="S161" s="91">
        <f t="shared" si="14"/>
        <v>0.11400222778320313</v>
      </c>
    </row>
    <row r="162" spans="1:19" x14ac:dyDescent="0.25">
      <c r="A162" s="104">
        <v>40626.582777777781</v>
      </c>
      <c r="B162" s="105">
        <v>59.813999176025391</v>
      </c>
      <c r="C162" s="106">
        <v>530.06207275390625</v>
      </c>
      <c r="O162" s="91">
        <f t="shared" si="10"/>
        <v>1</v>
      </c>
      <c r="P162" s="91">
        <f t="shared" si="11"/>
        <v>0</v>
      </c>
      <c r="Q162" s="91">
        <f t="shared" si="12"/>
        <v>1</v>
      </c>
      <c r="R162" s="93">
        <f t="shared" si="13"/>
        <v>-4.8999786376953125E-2</v>
      </c>
      <c r="S162" s="91">
        <f t="shared" si="14"/>
        <v>4.8999786376953125E-2</v>
      </c>
    </row>
    <row r="163" spans="1:19" x14ac:dyDescent="0.25">
      <c r="A163" s="104">
        <v>40626.582800925928</v>
      </c>
      <c r="B163" s="105">
        <v>59.798999786376953</v>
      </c>
      <c r="C163" s="106">
        <v>534.42059326171875</v>
      </c>
      <c r="O163" s="91">
        <f t="shared" si="10"/>
        <v>1</v>
      </c>
      <c r="P163" s="91">
        <f t="shared" si="11"/>
        <v>0</v>
      </c>
      <c r="Q163" s="91">
        <f t="shared" si="12"/>
        <v>1</v>
      </c>
      <c r="R163" s="93">
        <f t="shared" si="13"/>
        <v>-1.49993896484375E-2</v>
      </c>
      <c r="S163" s="91">
        <f t="shared" si="14"/>
        <v>1.49993896484375E-2</v>
      </c>
    </row>
    <row r="164" spans="1:19" x14ac:dyDescent="0.25">
      <c r="A164" s="104">
        <v>40626.582824074074</v>
      </c>
      <c r="B164" s="105">
        <v>59.798999786376953</v>
      </c>
      <c r="C164" s="106">
        <v>534.42059326171875</v>
      </c>
      <c r="O164" s="91">
        <f t="shared" si="10"/>
        <v>1</v>
      </c>
      <c r="P164" s="91">
        <f t="shared" si="11"/>
        <v>0</v>
      </c>
      <c r="Q164" s="91">
        <f t="shared" si="12"/>
        <v>1</v>
      </c>
      <c r="R164" s="93">
        <f t="shared" si="13"/>
        <v>0</v>
      </c>
      <c r="S164" s="91">
        <f t="shared" si="14"/>
        <v>0</v>
      </c>
    </row>
    <row r="165" spans="1:19" x14ac:dyDescent="0.25">
      <c r="A165" s="104">
        <v>40626.58284722222</v>
      </c>
      <c r="B165" s="105">
        <v>59.800998687744141</v>
      </c>
      <c r="C165" s="106">
        <v>544.001953125</v>
      </c>
      <c r="O165" s="91">
        <f t="shared" si="10"/>
        <v>1</v>
      </c>
      <c r="P165" s="91">
        <f t="shared" si="11"/>
        <v>0</v>
      </c>
      <c r="Q165" s="91">
        <f t="shared" si="12"/>
        <v>1</v>
      </c>
      <c r="R165" s="93">
        <f t="shared" si="13"/>
        <v>1.9989013671875E-3</v>
      </c>
      <c r="S165" s="91">
        <f t="shared" si="14"/>
        <v>1.9989013671875E-3</v>
      </c>
    </row>
    <row r="166" spans="1:19" x14ac:dyDescent="0.25">
      <c r="A166" s="104">
        <v>40626.582870370374</v>
      </c>
      <c r="B166" s="105">
        <v>59.799999237060547</v>
      </c>
      <c r="C166" s="106">
        <v>544.001953125</v>
      </c>
      <c r="O166" s="91">
        <f t="shared" si="10"/>
        <v>1</v>
      </c>
      <c r="P166" s="91">
        <f t="shared" si="11"/>
        <v>0</v>
      </c>
      <c r="Q166" s="91">
        <f t="shared" si="12"/>
        <v>1</v>
      </c>
      <c r="R166" s="93">
        <f t="shared" si="13"/>
        <v>-9.9945068359375E-4</v>
      </c>
      <c r="S166" s="91">
        <f t="shared" si="14"/>
        <v>9.9945068359375E-4</v>
      </c>
    </row>
    <row r="167" spans="1:19" x14ac:dyDescent="0.25">
      <c r="A167" s="104">
        <v>40626.58289351852</v>
      </c>
      <c r="B167" s="105">
        <v>59.803001403808594</v>
      </c>
      <c r="C167" s="106">
        <v>548.177978515625</v>
      </c>
      <c r="O167" s="91">
        <f t="shared" si="10"/>
        <v>1</v>
      </c>
      <c r="P167" s="91">
        <f t="shared" si="11"/>
        <v>0</v>
      </c>
      <c r="Q167" s="91">
        <f t="shared" si="12"/>
        <v>1</v>
      </c>
      <c r="R167" s="93">
        <f t="shared" si="13"/>
        <v>3.002166748046875E-3</v>
      </c>
      <c r="S167" s="91">
        <f t="shared" si="14"/>
        <v>3.002166748046875E-3</v>
      </c>
    </row>
    <row r="168" spans="1:19" x14ac:dyDescent="0.25">
      <c r="A168" s="104">
        <v>40626.582916666666</v>
      </c>
      <c r="B168" s="105">
        <v>59.807998657226563</v>
      </c>
      <c r="C168" s="106">
        <v>548.177978515625</v>
      </c>
      <c r="O168" s="91">
        <f t="shared" si="10"/>
        <v>1</v>
      </c>
      <c r="P168" s="91">
        <f t="shared" si="11"/>
        <v>0</v>
      </c>
      <c r="Q168" s="91">
        <f t="shared" si="12"/>
        <v>1</v>
      </c>
      <c r="R168" s="93">
        <f t="shared" si="13"/>
        <v>4.99725341796875E-3</v>
      </c>
      <c r="S168" s="91">
        <f t="shared" si="14"/>
        <v>4.99725341796875E-3</v>
      </c>
    </row>
    <row r="169" spans="1:19" x14ac:dyDescent="0.25">
      <c r="A169" s="104">
        <v>40626.582939814813</v>
      </c>
      <c r="B169" s="105">
        <v>59.810001373291016</v>
      </c>
      <c r="C169" s="106">
        <v>546.64874267578125</v>
      </c>
      <c r="O169" s="91">
        <f t="shared" si="10"/>
        <v>1</v>
      </c>
      <c r="P169" s="91">
        <f t="shared" si="11"/>
        <v>0</v>
      </c>
      <c r="Q169" s="91">
        <f t="shared" si="12"/>
        <v>1</v>
      </c>
      <c r="R169" s="93">
        <f t="shared" si="13"/>
        <v>2.002716064453125E-3</v>
      </c>
      <c r="S169" s="91">
        <f t="shared" si="14"/>
        <v>2.002716064453125E-3</v>
      </c>
    </row>
    <row r="170" spans="1:19" x14ac:dyDescent="0.25">
      <c r="A170" s="104">
        <v>40626.582962962966</v>
      </c>
      <c r="B170" s="105">
        <v>59.817001342773438</v>
      </c>
      <c r="C170" s="106">
        <v>546.64874267578125</v>
      </c>
      <c r="O170" s="91">
        <f t="shared" si="10"/>
        <v>1</v>
      </c>
      <c r="P170" s="91">
        <f t="shared" si="11"/>
        <v>0</v>
      </c>
      <c r="Q170" s="91">
        <f t="shared" si="12"/>
        <v>1</v>
      </c>
      <c r="R170" s="93">
        <f t="shared" si="13"/>
        <v>6.999969482421875E-3</v>
      </c>
      <c r="S170" s="91">
        <f t="shared" si="14"/>
        <v>6.999969482421875E-3</v>
      </c>
    </row>
    <row r="171" spans="1:19" x14ac:dyDescent="0.25">
      <c r="A171" s="104">
        <v>40626.582986111112</v>
      </c>
      <c r="B171" s="105">
        <v>59.824001312255859</v>
      </c>
      <c r="C171" s="106">
        <v>544.54833984375</v>
      </c>
      <c r="O171" s="91">
        <f t="shared" si="10"/>
        <v>1</v>
      </c>
      <c r="P171" s="91">
        <f t="shared" si="11"/>
        <v>0</v>
      </c>
      <c r="Q171" s="91">
        <f t="shared" si="12"/>
        <v>1</v>
      </c>
      <c r="R171" s="93">
        <f t="shared" si="13"/>
        <v>6.999969482421875E-3</v>
      </c>
      <c r="S171" s="91">
        <f t="shared" si="14"/>
        <v>6.999969482421875E-3</v>
      </c>
    </row>
    <row r="172" spans="1:19" x14ac:dyDescent="0.25">
      <c r="A172" s="104">
        <v>40626.583009259259</v>
      </c>
      <c r="B172" s="105">
        <v>59.824001312255859</v>
      </c>
      <c r="C172" s="106">
        <v>544.54833984375</v>
      </c>
      <c r="O172" s="91">
        <f t="shared" si="10"/>
        <v>1</v>
      </c>
      <c r="P172" s="91">
        <f t="shared" si="11"/>
        <v>0</v>
      </c>
      <c r="Q172" s="91">
        <f t="shared" si="12"/>
        <v>1</v>
      </c>
      <c r="R172" s="93">
        <f t="shared" si="13"/>
        <v>0</v>
      </c>
      <c r="S172" s="91">
        <f t="shared" si="14"/>
        <v>0</v>
      </c>
    </row>
    <row r="173" spans="1:19" x14ac:dyDescent="0.25">
      <c r="A173" s="104">
        <v>40626.583032407405</v>
      </c>
      <c r="B173" s="105">
        <v>59.826999664306641</v>
      </c>
      <c r="C173" s="106">
        <v>541.808349609375</v>
      </c>
      <c r="O173" s="91">
        <f t="shared" si="10"/>
        <v>1</v>
      </c>
      <c r="P173" s="91">
        <f t="shared" si="11"/>
        <v>0</v>
      </c>
      <c r="Q173" s="91">
        <f t="shared" si="12"/>
        <v>1</v>
      </c>
      <c r="R173" s="93">
        <f t="shared" si="13"/>
        <v>2.99835205078125E-3</v>
      </c>
      <c r="S173" s="91">
        <f t="shared" si="14"/>
        <v>2.99835205078125E-3</v>
      </c>
    </row>
    <row r="174" spans="1:19" x14ac:dyDescent="0.25">
      <c r="A174" s="104">
        <v>40626.583055555559</v>
      </c>
      <c r="B174" s="105">
        <v>59.826999664306641</v>
      </c>
      <c r="C174" s="106">
        <v>541.808349609375</v>
      </c>
      <c r="O174" s="91">
        <f t="shared" si="10"/>
        <v>1</v>
      </c>
      <c r="P174" s="91">
        <f t="shared" si="11"/>
        <v>0</v>
      </c>
      <c r="Q174" s="91">
        <f t="shared" si="12"/>
        <v>1</v>
      </c>
      <c r="R174" s="93">
        <f t="shared" si="13"/>
        <v>0</v>
      </c>
      <c r="S174" s="91">
        <f t="shared" si="14"/>
        <v>0</v>
      </c>
    </row>
    <row r="175" spans="1:19" x14ac:dyDescent="0.25">
      <c r="A175" s="104">
        <v>40626.583078703705</v>
      </c>
      <c r="B175" s="105">
        <v>59.827999114990234</v>
      </c>
      <c r="C175" s="106">
        <v>539.94561767578125</v>
      </c>
      <c r="O175" s="91">
        <f t="shared" si="10"/>
        <v>1</v>
      </c>
      <c r="P175" s="91">
        <f t="shared" si="11"/>
        <v>0</v>
      </c>
      <c r="Q175" s="91">
        <f t="shared" si="12"/>
        <v>1</v>
      </c>
      <c r="R175" s="93">
        <f t="shared" si="13"/>
        <v>9.9945068359375E-4</v>
      </c>
      <c r="S175" s="91">
        <f t="shared" si="14"/>
        <v>9.9945068359375E-4</v>
      </c>
    </row>
    <row r="176" spans="1:19" x14ac:dyDescent="0.25">
      <c r="A176" s="104">
        <v>40626.583101851851</v>
      </c>
      <c r="B176" s="105">
        <v>59.826000213623047</v>
      </c>
      <c r="C176" s="106">
        <v>539.94561767578125</v>
      </c>
      <c r="O176" s="91">
        <f t="shared" si="10"/>
        <v>1</v>
      </c>
      <c r="P176" s="91">
        <f t="shared" si="11"/>
        <v>0</v>
      </c>
      <c r="Q176" s="91">
        <f t="shared" si="12"/>
        <v>1</v>
      </c>
      <c r="R176" s="93">
        <f t="shared" si="13"/>
        <v>-1.9989013671875E-3</v>
      </c>
      <c r="S176" s="91">
        <f t="shared" si="14"/>
        <v>1.9989013671875E-3</v>
      </c>
    </row>
    <row r="177" spans="1:19" x14ac:dyDescent="0.25">
      <c r="A177" s="104">
        <v>40626.583124999997</v>
      </c>
      <c r="B177" s="105">
        <v>59.823001861572266</v>
      </c>
      <c r="C177" s="106">
        <v>541.49981689453125</v>
      </c>
      <c r="O177" s="91">
        <f t="shared" si="10"/>
        <v>1</v>
      </c>
      <c r="P177" s="91">
        <f t="shared" si="11"/>
        <v>0</v>
      </c>
      <c r="Q177" s="91">
        <f t="shared" si="12"/>
        <v>1</v>
      </c>
      <c r="R177" s="93">
        <f t="shared" si="13"/>
        <v>-2.99835205078125E-3</v>
      </c>
      <c r="S177" s="91">
        <f t="shared" si="14"/>
        <v>2.99835205078125E-3</v>
      </c>
    </row>
    <row r="178" spans="1:19" x14ac:dyDescent="0.25">
      <c r="A178" s="104">
        <v>40626.583148148151</v>
      </c>
      <c r="B178" s="105">
        <v>59.824001312255859</v>
      </c>
      <c r="C178" s="106">
        <v>541.49981689453125</v>
      </c>
      <c r="O178" s="91">
        <f t="shared" si="10"/>
        <v>1</v>
      </c>
      <c r="P178" s="91">
        <f t="shared" si="11"/>
        <v>0</v>
      </c>
      <c r="Q178" s="91">
        <f t="shared" si="12"/>
        <v>1</v>
      </c>
      <c r="R178" s="93">
        <f t="shared" si="13"/>
        <v>9.9945068359375E-4</v>
      </c>
      <c r="S178" s="91">
        <f t="shared" si="14"/>
        <v>9.9945068359375E-4</v>
      </c>
    </row>
    <row r="179" spans="1:19" x14ac:dyDescent="0.25">
      <c r="A179" s="104">
        <v>40626.583171296297</v>
      </c>
      <c r="B179" s="105">
        <v>59.821998596191406</v>
      </c>
      <c r="C179" s="106">
        <v>543.32244873046875</v>
      </c>
      <c r="O179" s="91">
        <f t="shared" si="10"/>
        <v>1</v>
      </c>
      <c r="P179" s="91">
        <f t="shared" si="11"/>
        <v>0</v>
      </c>
      <c r="Q179" s="91">
        <f t="shared" si="12"/>
        <v>1</v>
      </c>
      <c r="R179" s="93">
        <f t="shared" si="13"/>
        <v>-2.002716064453125E-3</v>
      </c>
      <c r="S179" s="91">
        <f t="shared" si="14"/>
        <v>2.002716064453125E-3</v>
      </c>
    </row>
    <row r="180" spans="1:19" x14ac:dyDescent="0.25">
      <c r="A180" s="104">
        <v>40626.583194444444</v>
      </c>
      <c r="B180" s="105">
        <v>59.818000793457031</v>
      </c>
      <c r="C180" s="106">
        <v>543.32244873046875</v>
      </c>
      <c r="O180" s="91">
        <f t="shared" si="10"/>
        <v>1</v>
      </c>
      <c r="P180" s="91">
        <f t="shared" si="11"/>
        <v>0</v>
      </c>
      <c r="Q180" s="91">
        <f t="shared" si="12"/>
        <v>1</v>
      </c>
      <c r="R180" s="93">
        <f t="shared" si="13"/>
        <v>-3.997802734375E-3</v>
      </c>
      <c r="S180" s="91">
        <f t="shared" si="14"/>
        <v>3.997802734375E-3</v>
      </c>
    </row>
    <row r="181" spans="1:19" x14ac:dyDescent="0.25">
      <c r="A181" s="104">
        <v>40626.58321759259</v>
      </c>
      <c r="B181" s="105">
        <v>59.818000793457031</v>
      </c>
      <c r="C181" s="106">
        <v>545.11175537109375</v>
      </c>
      <c r="O181" s="91">
        <f t="shared" si="10"/>
        <v>1</v>
      </c>
      <c r="P181" s="91">
        <f t="shared" si="11"/>
        <v>0</v>
      </c>
      <c r="Q181" s="91">
        <f t="shared" si="12"/>
        <v>1</v>
      </c>
      <c r="R181" s="93">
        <f t="shared" si="13"/>
        <v>0</v>
      </c>
      <c r="S181" s="91">
        <f t="shared" si="14"/>
        <v>0</v>
      </c>
    </row>
    <row r="182" spans="1:19" x14ac:dyDescent="0.25">
      <c r="A182" s="104">
        <v>40626.583240740743</v>
      </c>
      <c r="B182" s="105">
        <v>59.814998626708984</v>
      </c>
      <c r="C182" s="106">
        <v>545.11175537109375</v>
      </c>
      <c r="O182" s="91">
        <f t="shared" si="10"/>
        <v>1</v>
      </c>
      <c r="P182" s="91">
        <f t="shared" si="11"/>
        <v>0</v>
      </c>
      <c r="Q182" s="91">
        <f t="shared" si="12"/>
        <v>1</v>
      </c>
      <c r="R182" s="93">
        <f t="shared" si="13"/>
        <v>-3.002166748046875E-3</v>
      </c>
      <c r="S182" s="91">
        <f t="shared" si="14"/>
        <v>3.002166748046875E-3</v>
      </c>
    </row>
    <row r="183" spans="1:19" x14ac:dyDescent="0.25">
      <c r="A183" s="104">
        <v>40626.58326388889</v>
      </c>
      <c r="B183" s="105">
        <v>59.812000274658203</v>
      </c>
      <c r="C183" s="106">
        <v>545.941162109375</v>
      </c>
      <c r="O183" s="91">
        <f t="shared" si="10"/>
        <v>1</v>
      </c>
      <c r="P183" s="91">
        <f t="shared" si="11"/>
        <v>0</v>
      </c>
      <c r="Q183" s="91">
        <f t="shared" si="12"/>
        <v>1</v>
      </c>
      <c r="R183" s="93">
        <f t="shared" si="13"/>
        <v>-2.99835205078125E-3</v>
      </c>
      <c r="S183" s="91">
        <f t="shared" si="14"/>
        <v>2.99835205078125E-3</v>
      </c>
    </row>
    <row r="184" spans="1:19" x14ac:dyDescent="0.25">
      <c r="A184" s="104">
        <v>40626.583287037036</v>
      </c>
      <c r="B184" s="105">
        <v>59.814998626708984</v>
      </c>
      <c r="C184" s="106">
        <v>545.941162109375</v>
      </c>
      <c r="O184" s="91">
        <f t="shared" si="10"/>
        <v>1</v>
      </c>
      <c r="P184" s="91">
        <f t="shared" si="11"/>
        <v>0</v>
      </c>
      <c r="Q184" s="91">
        <f t="shared" si="12"/>
        <v>1</v>
      </c>
      <c r="R184" s="93">
        <f t="shared" si="13"/>
        <v>2.99835205078125E-3</v>
      </c>
      <c r="S184" s="91">
        <f t="shared" si="14"/>
        <v>2.99835205078125E-3</v>
      </c>
    </row>
    <row r="185" spans="1:19" x14ac:dyDescent="0.25">
      <c r="A185" s="104">
        <v>40626.583310185182</v>
      </c>
      <c r="B185" s="105">
        <v>59.819999694824219</v>
      </c>
      <c r="C185" s="106">
        <v>545.91162109375</v>
      </c>
      <c r="O185" s="91">
        <f t="shared" si="10"/>
        <v>1</v>
      </c>
      <c r="P185" s="91">
        <f t="shared" si="11"/>
        <v>0</v>
      </c>
      <c r="Q185" s="91">
        <f t="shared" si="12"/>
        <v>1</v>
      </c>
      <c r="R185" s="93">
        <f t="shared" si="13"/>
        <v>5.001068115234375E-3</v>
      </c>
      <c r="S185" s="91">
        <f t="shared" si="14"/>
        <v>5.001068115234375E-3</v>
      </c>
    </row>
    <row r="186" spans="1:19" x14ac:dyDescent="0.25">
      <c r="A186" s="104">
        <v>40626.583333333336</v>
      </c>
      <c r="B186" s="105">
        <v>59.819000244140625</v>
      </c>
      <c r="C186" s="106">
        <v>545.91162109375</v>
      </c>
      <c r="O186" s="91">
        <f t="shared" si="10"/>
        <v>1</v>
      </c>
      <c r="P186" s="91">
        <f t="shared" si="11"/>
        <v>0</v>
      </c>
      <c r="Q186" s="91">
        <f t="shared" si="12"/>
        <v>1</v>
      </c>
      <c r="R186" s="93">
        <f t="shared" si="13"/>
        <v>-9.9945068359375E-4</v>
      </c>
      <c r="S186" s="91">
        <f t="shared" si="14"/>
        <v>9.9945068359375E-4</v>
      </c>
    </row>
    <row r="187" spans="1:19" x14ac:dyDescent="0.25">
      <c r="A187" s="104">
        <v>40626.583356481482</v>
      </c>
      <c r="B187" s="105">
        <v>59.819000244140625</v>
      </c>
      <c r="C187" s="106">
        <v>544.8770751953125</v>
      </c>
      <c r="O187" s="91">
        <f t="shared" si="10"/>
        <v>1</v>
      </c>
      <c r="P187" s="91">
        <f t="shared" si="11"/>
        <v>0</v>
      </c>
      <c r="Q187" s="91">
        <f t="shared" si="12"/>
        <v>1</v>
      </c>
      <c r="R187" s="93">
        <f t="shared" si="13"/>
        <v>0</v>
      </c>
      <c r="S187" s="91">
        <f t="shared" si="14"/>
        <v>0</v>
      </c>
    </row>
    <row r="188" spans="1:19" x14ac:dyDescent="0.25">
      <c r="A188" s="104">
        <v>40626.583379629628</v>
      </c>
      <c r="B188" s="105">
        <v>59.819000244140625</v>
      </c>
      <c r="C188" s="106">
        <v>544.8770751953125</v>
      </c>
      <c r="O188" s="91">
        <f t="shared" si="10"/>
        <v>1</v>
      </c>
      <c r="P188" s="91">
        <f t="shared" si="11"/>
        <v>0</v>
      </c>
      <c r="Q188" s="91">
        <f t="shared" si="12"/>
        <v>1</v>
      </c>
      <c r="R188" s="93">
        <f t="shared" si="13"/>
        <v>0</v>
      </c>
      <c r="S188" s="91">
        <f t="shared" si="14"/>
        <v>0</v>
      </c>
    </row>
    <row r="189" spans="1:19" x14ac:dyDescent="0.25">
      <c r="A189" s="104">
        <v>40626.583402777775</v>
      </c>
      <c r="B189" s="105">
        <v>59.820999145507813</v>
      </c>
      <c r="C189" s="106">
        <v>544.63897705078125</v>
      </c>
      <c r="O189" s="91">
        <f t="shared" si="10"/>
        <v>1</v>
      </c>
      <c r="P189" s="91">
        <f t="shared" si="11"/>
        <v>0</v>
      </c>
      <c r="Q189" s="91">
        <f t="shared" si="12"/>
        <v>1</v>
      </c>
      <c r="R189" s="93">
        <f t="shared" si="13"/>
        <v>1.9989013671875E-3</v>
      </c>
      <c r="S189" s="91">
        <f t="shared" si="14"/>
        <v>1.9989013671875E-3</v>
      </c>
    </row>
    <row r="190" spans="1:19" x14ac:dyDescent="0.25">
      <c r="A190" s="104">
        <v>40626.583425925928</v>
      </c>
      <c r="B190" s="105">
        <v>59.825000762939453</v>
      </c>
      <c r="C190" s="106">
        <v>544.63897705078125</v>
      </c>
      <c r="O190" s="91">
        <f t="shared" si="10"/>
        <v>1</v>
      </c>
      <c r="P190" s="91">
        <f t="shared" si="11"/>
        <v>0</v>
      </c>
      <c r="Q190" s="91">
        <f t="shared" si="12"/>
        <v>1</v>
      </c>
      <c r="R190" s="93">
        <f t="shared" si="13"/>
        <v>4.001617431640625E-3</v>
      </c>
      <c r="S190" s="91">
        <f t="shared" si="14"/>
        <v>4.001617431640625E-3</v>
      </c>
    </row>
    <row r="191" spans="1:19" x14ac:dyDescent="0.25">
      <c r="A191" s="104">
        <v>40626.583449074074</v>
      </c>
      <c r="B191" s="105">
        <v>59.830001831054687</v>
      </c>
      <c r="C191" s="106">
        <v>545.94537353515625</v>
      </c>
      <c r="O191" s="91">
        <f t="shared" si="10"/>
        <v>1</v>
      </c>
      <c r="P191" s="91">
        <f t="shared" si="11"/>
        <v>0</v>
      </c>
      <c r="Q191" s="91">
        <f t="shared" si="12"/>
        <v>1</v>
      </c>
      <c r="R191" s="93">
        <f t="shared" si="13"/>
        <v>5.001068115234375E-3</v>
      </c>
      <c r="S191" s="91">
        <f t="shared" si="14"/>
        <v>5.001068115234375E-3</v>
      </c>
    </row>
    <row r="192" spans="1:19" x14ac:dyDescent="0.25">
      <c r="A192" s="104">
        <v>40626.583472222221</v>
      </c>
      <c r="B192" s="105">
        <v>59.831001281738281</v>
      </c>
      <c r="C192" s="106">
        <v>545.94537353515625</v>
      </c>
      <c r="O192" s="91">
        <f t="shared" si="10"/>
        <v>1</v>
      </c>
      <c r="P192" s="91">
        <f t="shared" si="11"/>
        <v>0</v>
      </c>
      <c r="Q192" s="91">
        <f t="shared" si="12"/>
        <v>1</v>
      </c>
      <c r="R192" s="93">
        <f t="shared" si="13"/>
        <v>9.9945068359375E-4</v>
      </c>
      <c r="S192" s="91">
        <f t="shared" si="14"/>
        <v>9.9945068359375E-4</v>
      </c>
    </row>
    <row r="193" spans="1:19" x14ac:dyDescent="0.25">
      <c r="A193" s="104">
        <v>40626.583495370367</v>
      </c>
      <c r="B193" s="105">
        <v>59.839000701904297</v>
      </c>
      <c r="C193" s="106">
        <v>544.64923095703125</v>
      </c>
      <c r="O193" s="91">
        <f t="shared" si="10"/>
        <v>1</v>
      </c>
      <c r="P193" s="91">
        <f t="shared" si="11"/>
        <v>0</v>
      </c>
      <c r="Q193" s="91">
        <f t="shared" si="12"/>
        <v>1</v>
      </c>
      <c r="R193" s="93">
        <f t="shared" si="13"/>
        <v>7.999420166015625E-3</v>
      </c>
      <c r="S193" s="91">
        <f t="shared" si="14"/>
        <v>7.999420166015625E-3</v>
      </c>
    </row>
    <row r="194" spans="1:19" x14ac:dyDescent="0.25">
      <c r="A194" s="104">
        <v>40626.583518518521</v>
      </c>
      <c r="B194" s="105">
        <v>59.839000701904297</v>
      </c>
      <c r="C194" s="106">
        <v>544.64923095703125</v>
      </c>
      <c r="O194" s="91">
        <f t="shared" si="10"/>
        <v>1</v>
      </c>
      <c r="P194" s="91">
        <f t="shared" si="11"/>
        <v>0</v>
      </c>
      <c r="Q194" s="91">
        <f t="shared" si="12"/>
        <v>1</v>
      </c>
      <c r="R194" s="93">
        <f t="shared" si="13"/>
        <v>0</v>
      </c>
      <c r="S194" s="91">
        <f t="shared" si="14"/>
        <v>0</v>
      </c>
    </row>
    <row r="195" spans="1:19" x14ac:dyDescent="0.25">
      <c r="A195" s="104">
        <v>40626.583541666667</v>
      </c>
      <c r="B195" s="105">
        <v>59.841999053955078</v>
      </c>
      <c r="C195" s="106">
        <v>543.99700927734375</v>
      </c>
      <c r="O195" s="91">
        <f t="shared" si="10"/>
        <v>1</v>
      </c>
      <c r="P195" s="91">
        <f t="shared" si="11"/>
        <v>0</v>
      </c>
      <c r="Q195" s="91">
        <f t="shared" si="12"/>
        <v>1</v>
      </c>
      <c r="R195" s="93">
        <f t="shared" si="13"/>
        <v>2.99835205078125E-3</v>
      </c>
      <c r="S195" s="91">
        <f t="shared" si="14"/>
        <v>2.99835205078125E-3</v>
      </c>
    </row>
    <row r="196" spans="1:19" x14ac:dyDescent="0.25">
      <c r="A196" s="104">
        <v>40626.583564814813</v>
      </c>
      <c r="B196" s="105">
        <v>59.847000122070313</v>
      </c>
      <c r="C196" s="106">
        <v>543.99700927734375</v>
      </c>
      <c r="O196" s="91">
        <f t="shared" si="10"/>
        <v>1</v>
      </c>
      <c r="P196" s="91">
        <f t="shared" si="11"/>
        <v>0</v>
      </c>
      <c r="Q196" s="91">
        <f t="shared" si="12"/>
        <v>1</v>
      </c>
      <c r="R196" s="93">
        <f t="shared" si="13"/>
        <v>5.001068115234375E-3</v>
      </c>
      <c r="S196" s="91">
        <f t="shared" si="14"/>
        <v>5.001068115234375E-3</v>
      </c>
    </row>
    <row r="197" spans="1:19" x14ac:dyDescent="0.25">
      <c r="A197" s="104">
        <v>40626.583587962959</v>
      </c>
      <c r="B197" s="105">
        <v>59.846000671386719</v>
      </c>
      <c r="C197" s="106">
        <v>544.28875732421875</v>
      </c>
      <c r="O197" s="91">
        <f t="shared" si="10"/>
        <v>1</v>
      </c>
      <c r="P197" s="91">
        <f t="shared" si="11"/>
        <v>0</v>
      </c>
      <c r="Q197" s="91">
        <f t="shared" si="12"/>
        <v>1</v>
      </c>
      <c r="R197" s="93">
        <f t="shared" si="13"/>
        <v>-9.9945068359375E-4</v>
      </c>
      <c r="S197" s="91">
        <f t="shared" si="14"/>
        <v>9.9945068359375E-4</v>
      </c>
    </row>
    <row r="198" spans="1:19" x14ac:dyDescent="0.25">
      <c r="A198" s="104">
        <v>40626.583611111113</v>
      </c>
      <c r="B198" s="105">
        <v>59.845001220703125</v>
      </c>
      <c r="C198" s="106">
        <v>544.28875732421875</v>
      </c>
      <c r="O198" s="91">
        <f t="shared" si="10"/>
        <v>1</v>
      </c>
      <c r="P198" s="91">
        <f t="shared" si="11"/>
        <v>0</v>
      </c>
      <c r="Q198" s="91">
        <f t="shared" si="12"/>
        <v>1</v>
      </c>
      <c r="R198" s="93">
        <f t="shared" si="13"/>
        <v>-9.9945068359375E-4</v>
      </c>
      <c r="S198" s="91">
        <f t="shared" si="14"/>
        <v>9.9945068359375E-4</v>
      </c>
    </row>
    <row r="199" spans="1:19" x14ac:dyDescent="0.25">
      <c r="A199" s="104">
        <v>40626.583634259259</v>
      </c>
      <c r="B199" s="105">
        <v>59.846000671386719</v>
      </c>
      <c r="C199" s="106">
        <v>544.47589111328125</v>
      </c>
      <c r="O199" s="91">
        <f t="shared" si="10"/>
        <v>1</v>
      </c>
      <c r="P199" s="91">
        <f t="shared" si="11"/>
        <v>0</v>
      </c>
      <c r="Q199" s="91">
        <f t="shared" si="12"/>
        <v>1</v>
      </c>
      <c r="R199" s="93">
        <f t="shared" si="13"/>
        <v>9.9945068359375E-4</v>
      </c>
      <c r="S199" s="91">
        <f t="shared" si="14"/>
        <v>9.9945068359375E-4</v>
      </c>
    </row>
    <row r="200" spans="1:19" x14ac:dyDescent="0.25">
      <c r="A200" s="104">
        <v>40626.583657407406</v>
      </c>
      <c r="B200" s="105">
        <v>59.849998474121094</v>
      </c>
      <c r="C200" s="106">
        <v>544.47589111328125</v>
      </c>
      <c r="O200" s="91">
        <f t="shared" ref="O200:O263" si="15">IF(ROW()&lt;$O$5,0,1)</f>
        <v>1</v>
      </c>
      <c r="P200" s="91">
        <f t="shared" ref="P200:P263" si="16">IF((O200=1)*(B200&gt;$P$2),1,0)</f>
        <v>0</v>
      </c>
      <c r="Q200" s="91">
        <f t="shared" si="12"/>
        <v>1</v>
      </c>
      <c r="R200" s="93">
        <f t="shared" si="13"/>
        <v>3.997802734375E-3</v>
      </c>
      <c r="S200" s="91">
        <f t="shared" si="14"/>
        <v>3.997802734375E-3</v>
      </c>
    </row>
    <row r="201" spans="1:19" x14ac:dyDescent="0.25">
      <c r="A201" s="104">
        <v>40626.583680555559</v>
      </c>
      <c r="B201" s="105">
        <v>59.849998474121094</v>
      </c>
      <c r="C201" s="106">
        <v>545.1849365234375</v>
      </c>
      <c r="O201" s="91">
        <f t="shared" si="15"/>
        <v>1</v>
      </c>
      <c r="P201" s="91">
        <f t="shared" si="16"/>
        <v>0</v>
      </c>
      <c r="Q201" s="91">
        <f t="shared" ref="Q201:Q264" si="17">IF(ROW()&lt;O$3,0,1)</f>
        <v>1</v>
      </c>
      <c r="R201" s="93">
        <f t="shared" ref="R201:R264" si="18">B201-B200</f>
        <v>0</v>
      </c>
      <c r="S201" s="91">
        <f t="shared" ref="S201:S264" si="19">ABS(R201)</f>
        <v>0</v>
      </c>
    </row>
    <row r="202" spans="1:19" x14ac:dyDescent="0.25">
      <c r="A202" s="104">
        <v>40626.583703703705</v>
      </c>
      <c r="B202" s="105">
        <v>59.854000091552734</v>
      </c>
      <c r="C202" s="106">
        <v>545.1849365234375</v>
      </c>
      <c r="O202" s="91">
        <f t="shared" si="15"/>
        <v>1</v>
      </c>
      <c r="P202" s="91">
        <f t="shared" si="16"/>
        <v>0</v>
      </c>
      <c r="Q202" s="91">
        <f t="shared" si="17"/>
        <v>1</v>
      </c>
      <c r="R202" s="93">
        <f t="shared" si="18"/>
        <v>4.001617431640625E-3</v>
      </c>
      <c r="S202" s="91">
        <f t="shared" si="19"/>
        <v>4.001617431640625E-3</v>
      </c>
    </row>
    <row r="203" spans="1:19" x14ac:dyDescent="0.25">
      <c r="A203" s="104">
        <v>40626.583726851852</v>
      </c>
      <c r="B203" s="105">
        <v>59.862998962402344</v>
      </c>
      <c r="C203" s="106">
        <v>543.75286865234375</v>
      </c>
      <c r="O203" s="91">
        <f t="shared" si="15"/>
        <v>1</v>
      </c>
      <c r="P203" s="91">
        <f t="shared" si="16"/>
        <v>0</v>
      </c>
      <c r="Q203" s="91">
        <f t="shared" si="17"/>
        <v>1</v>
      </c>
      <c r="R203" s="93">
        <f t="shared" si="18"/>
        <v>8.998870849609375E-3</v>
      </c>
      <c r="S203" s="91">
        <f t="shared" si="19"/>
        <v>8.998870849609375E-3</v>
      </c>
    </row>
    <row r="204" spans="1:19" x14ac:dyDescent="0.25">
      <c r="A204" s="104">
        <v>40626.583749999998</v>
      </c>
      <c r="B204" s="105">
        <v>59.867000579833984</v>
      </c>
      <c r="C204" s="106">
        <v>543.75286865234375</v>
      </c>
      <c r="O204" s="91">
        <f t="shared" si="15"/>
        <v>1</v>
      </c>
      <c r="P204" s="91">
        <f t="shared" si="16"/>
        <v>0</v>
      </c>
      <c r="Q204" s="91">
        <f t="shared" si="17"/>
        <v>1</v>
      </c>
      <c r="R204" s="93">
        <f t="shared" si="18"/>
        <v>4.001617431640625E-3</v>
      </c>
      <c r="S204" s="91">
        <f t="shared" si="19"/>
        <v>4.001617431640625E-3</v>
      </c>
    </row>
    <row r="205" spans="1:19" x14ac:dyDescent="0.25">
      <c r="A205" s="104">
        <v>40626.583773148152</v>
      </c>
      <c r="B205" s="105">
        <v>59.867000579833984</v>
      </c>
      <c r="C205" s="106">
        <v>543.93646240234375</v>
      </c>
      <c r="O205" s="91">
        <f t="shared" si="15"/>
        <v>1</v>
      </c>
      <c r="P205" s="91">
        <f t="shared" si="16"/>
        <v>0</v>
      </c>
      <c r="Q205" s="91">
        <f t="shared" si="17"/>
        <v>1</v>
      </c>
      <c r="R205" s="93">
        <f t="shared" si="18"/>
        <v>0</v>
      </c>
      <c r="S205" s="91">
        <f t="shared" si="19"/>
        <v>0</v>
      </c>
    </row>
    <row r="206" spans="1:19" x14ac:dyDescent="0.25">
      <c r="A206" s="104">
        <v>40626.583796296298</v>
      </c>
      <c r="B206" s="105">
        <v>59.874000549316406</v>
      </c>
      <c r="C206" s="106">
        <v>543.93646240234375</v>
      </c>
      <c r="O206" s="91">
        <f t="shared" si="15"/>
        <v>1</v>
      </c>
      <c r="P206" s="91">
        <f t="shared" si="16"/>
        <v>0</v>
      </c>
      <c r="Q206" s="91">
        <f t="shared" si="17"/>
        <v>1</v>
      </c>
      <c r="R206" s="93">
        <f t="shared" si="18"/>
        <v>6.999969482421875E-3</v>
      </c>
      <c r="S206" s="91">
        <f t="shared" si="19"/>
        <v>6.999969482421875E-3</v>
      </c>
    </row>
    <row r="207" spans="1:19" x14ac:dyDescent="0.25">
      <c r="A207" s="104">
        <v>40626.583819444444</v>
      </c>
      <c r="B207" s="105">
        <v>59.875</v>
      </c>
      <c r="C207" s="106">
        <v>542.60662841796875</v>
      </c>
      <c r="O207" s="91">
        <f t="shared" si="15"/>
        <v>1</v>
      </c>
      <c r="P207" s="91">
        <f t="shared" si="16"/>
        <v>0</v>
      </c>
      <c r="Q207" s="91">
        <f t="shared" si="17"/>
        <v>1</v>
      </c>
      <c r="R207" s="93">
        <f t="shared" si="18"/>
        <v>9.9945068359375E-4</v>
      </c>
      <c r="S207" s="91">
        <f t="shared" si="19"/>
        <v>9.9945068359375E-4</v>
      </c>
    </row>
    <row r="208" spans="1:19" x14ac:dyDescent="0.25">
      <c r="A208" s="104">
        <v>40626.58384259259</v>
      </c>
      <c r="B208" s="105">
        <v>59.881000518798828</v>
      </c>
      <c r="C208" s="106">
        <v>542.60662841796875</v>
      </c>
      <c r="O208" s="91">
        <f t="shared" si="15"/>
        <v>1</v>
      </c>
      <c r="P208" s="91">
        <f t="shared" si="16"/>
        <v>0</v>
      </c>
      <c r="Q208" s="91">
        <f t="shared" si="17"/>
        <v>1</v>
      </c>
      <c r="R208" s="93">
        <f t="shared" si="18"/>
        <v>6.000518798828125E-3</v>
      </c>
      <c r="S208" s="91">
        <f t="shared" si="19"/>
        <v>6.000518798828125E-3</v>
      </c>
    </row>
    <row r="209" spans="1:19" x14ac:dyDescent="0.25">
      <c r="A209" s="104">
        <v>40626.583865740744</v>
      </c>
      <c r="B209" s="105">
        <v>59.881000518798828</v>
      </c>
      <c r="C209" s="106">
        <v>542.52325439453125</v>
      </c>
      <c r="O209" s="91">
        <f t="shared" si="15"/>
        <v>1</v>
      </c>
      <c r="P209" s="91">
        <f t="shared" si="16"/>
        <v>0</v>
      </c>
      <c r="Q209" s="91">
        <f t="shared" si="17"/>
        <v>1</v>
      </c>
      <c r="R209" s="93">
        <f t="shared" si="18"/>
        <v>0</v>
      </c>
      <c r="S209" s="91">
        <f t="shared" si="19"/>
        <v>0</v>
      </c>
    </row>
    <row r="210" spans="1:19" x14ac:dyDescent="0.25">
      <c r="A210" s="104">
        <v>40626.58388888889</v>
      </c>
      <c r="B210" s="105">
        <v>59.887001037597656</v>
      </c>
      <c r="C210" s="106">
        <v>542.52325439453125</v>
      </c>
      <c r="O210" s="91">
        <f t="shared" si="15"/>
        <v>1</v>
      </c>
      <c r="P210" s="91">
        <f t="shared" si="16"/>
        <v>0</v>
      </c>
      <c r="Q210" s="91">
        <f t="shared" si="17"/>
        <v>1</v>
      </c>
      <c r="R210" s="93">
        <f t="shared" si="18"/>
        <v>6.000518798828125E-3</v>
      </c>
      <c r="S210" s="91">
        <f t="shared" si="19"/>
        <v>6.000518798828125E-3</v>
      </c>
    </row>
    <row r="211" spans="1:19" x14ac:dyDescent="0.25">
      <c r="A211" s="104">
        <v>40626.583912037036</v>
      </c>
      <c r="B211" s="105">
        <v>59.890998840332031</v>
      </c>
      <c r="C211" s="106">
        <v>544.5528564453125</v>
      </c>
      <c r="O211" s="91">
        <f t="shared" si="15"/>
        <v>1</v>
      </c>
      <c r="P211" s="91">
        <f t="shared" si="16"/>
        <v>0</v>
      </c>
      <c r="Q211" s="91">
        <f t="shared" si="17"/>
        <v>1</v>
      </c>
      <c r="R211" s="93">
        <f t="shared" si="18"/>
        <v>3.997802734375E-3</v>
      </c>
      <c r="S211" s="91">
        <f t="shared" si="19"/>
        <v>3.997802734375E-3</v>
      </c>
    </row>
    <row r="212" spans="1:19" x14ac:dyDescent="0.25">
      <c r="A212" s="104">
        <v>40626.583935185183</v>
      </c>
      <c r="B212" s="105">
        <v>59.902000427246094</v>
      </c>
      <c r="C212" s="106">
        <v>544.5528564453125</v>
      </c>
      <c r="O212" s="91">
        <f t="shared" si="15"/>
        <v>1</v>
      </c>
      <c r="P212" s="91">
        <f t="shared" si="16"/>
        <v>0</v>
      </c>
      <c r="Q212" s="91">
        <f t="shared" si="17"/>
        <v>1</v>
      </c>
      <c r="R212" s="93">
        <f t="shared" si="18"/>
        <v>1.10015869140625E-2</v>
      </c>
      <c r="S212" s="91">
        <f t="shared" si="19"/>
        <v>1.10015869140625E-2</v>
      </c>
    </row>
    <row r="213" spans="1:19" x14ac:dyDescent="0.25">
      <c r="A213" s="104">
        <v>40626.583958333336</v>
      </c>
      <c r="B213" s="105">
        <v>59.900001525878906</v>
      </c>
      <c r="C213" s="106">
        <v>545.103271484375</v>
      </c>
      <c r="O213" s="91">
        <f t="shared" si="15"/>
        <v>1</v>
      </c>
      <c r="P213" s="91">
        <f t="shared" si="16"/>
        <v>0</v>
      </c>
      <c r="Q213" s="91">
        <f t="shared" si="17"/>
        <v>1</v>
      </c>
      <c r="R213" s="93">
        <f t="shared" si="18"/>
        <v>-1.9989013671875E-3</v>
      </c>
      <c r="S213" s="91">
        <f t="shared" si="19"/>
        <v>1.9989013671875E-3</v>
      </c>
    </row>
    <row r="214" spans="1:19" x14ac:dyDescent="0.25">
      <c r="A214" s="104">
        <v>40626.583981481483</v>
      </c>
      <c r="B214" s="105">
        <v>59.900001525878906</v>
      </c>
      <c r="C214" s="106">
        <v>545.103271484375</v>
      </c>
      <c r="O214" s="91">
        <f t="shared" si="15"/>
        <v>1</v>
      </c>
      <c r="P214" s="91">
        <f t="shared" si="16"/>
        <v>0</v>
      </c>
      <c r="Q214" s="91">
        <f t="shared" si="17"/>
        <v>1</v>
      </c>
      <c r="R214" s="93">
        <f t="shared" si="18"/>
        <v>0</v>
      </c>
      <c r="S214" s="91">
        <f t="shared" si="19"/>
        <v>0</v>
      </c>
    </row>
    <row r="215" spans="1:19" x14ac:dyDescent="0.25">
      <c r="A215" s="104">
        <v>40626.584004629629</v>
      </c>
      <c r="B215" s="105">
        <v>59.898998260498047</v>
      </c>
      <c r="C215" s="106">
        <v>545.54229736328125</v>
      </c>
      <c r="O215" s="91">
        <f t="shared" si="15"/>
        <v>1</v>
      </c>
      <c r="P215" s="91">
        <f t="shared" si="16"/>
        <v>0</v>
      </c>
      <c r="Q215" s="91">
        <f t="shared" si="17"/>
        <v>1</v>
      </c>
      <c r="R215" s="93">
        <f t="shared" si="18"/>
        <v>-1.003265380859375E-3</v>
      </c>
      <c r="S215" s="91">
        <f t="shared" si="19"/>
        <v>1.003265380859375E-3</v>
      </c>
    </row>
    <row r="216" spans="1:19" x14ac:dyDescent="0.25">
      <c r="A216" s="104">
        <v>40626.584027777775</v>
      </c>
      <c r="B216" s="105">
        <v>59.898998260498047</v>
      </c>
      <c r="C216" s="106">
        <v>545.54229736328125</v>
      </c>
      <c r="O216" s="91">
        <f t="shared" si="15"/>
        <v>1</v>
      </c>
      <c r="P216" s="91">
        <f t="shared" si="16"/>
        <v>0</v>
      </c>
      <c r="Q216" s="91">
        <f t="shared" si="17"/>
        <v>1</v>
      </c>
      <c r="R216" s="93">
        <f t="shared" si="18"/>
        <v>0</v>
      </c>
      <c r="S216" s="91">
        <f t="shared" si="19"/>
        <v>0</v>
      </c>
    </row>
    <row r="217" spans="1:19" x14ac:dyDescent="0.25">
      <c r="A217" s="104">
        <v>40626.584050925929</v>
      </c>
      <c r="B217" s="105">
        <v>59.902000427246094</v>
      </c>
      <c r="C217" s="106">
        <v>546.4443359375</v>
      </c>
      <c r="O217" s="91">
        <f t="shared" si="15"/>
        <v>1</v>
      </c>
      <c r="P217" s="91">
        <f t="shared" si="16"/>
        <v>0</v>
      </c>
      <c r="Q217" s="91">
        <f t="shared" si="17"/>
        <v>1</v>
      </c>
      <c r="R217" s="93">
        <f t="shared" si="18"/>
        <v>3.002166748046875E-3</v>
      </c>
      <c r="S217" s="91">
        <f t="shared" si="19"/>
        <v>3.002166748046875E-3</v>
      </c>
    </row>
    <row r="218" spans="1:19" x14ac:dyDescent="0.25">
      <c r="A218" s="104">
        <v>40626.584074074075</v>
      </c>
      <c r="B218" s="105">
        <v>59.911998748779297</v>
      </c>
      <c r="C218" s="106">
        <v>546.4443359375</v>
      </c>
      <c r="O218" s="91">
        <f t="shared" si="15"/>
        <v>1</v>
      </c>
      <c r="P218" s="91">
        <f t="shared" si="16"/>
        <v>0</v>
      </c>
      <c r="Q218" s="91">
        <f t="shared" si="17"/>
        <v>1</v>
      </c>
      <c r="R218" s="93">
        <f t="shared" si="18"/>
        <v>9.998321533203125E-3</v>
      </c>
      <c r="S218" s="91">
        <f t="shared" si="19"/>
        <v>9.998321533203125E-3</v>
      </c>
    </row>
    <row r="219" spans="1:19" x14ac:dyDescent="0.25">
      <c r="A219" s="104">
        <v>40626.584097222221</v>
      </c>
      <c r="B219" s="105">
        <v>59.917999267578125</v>
      </c>
      <c r="C219" s="106">
        <v>547.314208984375</v>
      </c>
      <c r="O219" s="91">
        <f t="shared" si="15"/>
        <v>1</v>
      </c>
      <c r="P219" s="91">
        <f t="shared" si="16"/>
        <v>0</v>
      </c>
      <c r="Q219" s="91">
        <f t="shared" si="17"/>
        <v>1</v>
      </c>
      <c r="R219" s="93">
        <f t="shared" si="18"/>
        <v>6.000518798828125E-3</v>
      </c>
      <c r="S219" s="91">
        <f t="shared" si="19"/>
        <v>6.000518798828125E-3</v>
      </c>
    </row>
    <row r="220" spans="1:19" x14ac:dyDescent="0.25">
      <c r="A220" s="104">
        <v>40626.584120370368</v>
      </c>
      <c r="B220" s="105">
        <v>59.917999267578125</v>
      </c>
      <c r="C220" s="106">
        <v>547.314208984375</v>
      </c>
      <c r="O220" s="91">
        <f t="shared" si="15"/>
        <v>1</v>
      </c>
      <c r="P220" s="91">
        <f t="shared" si="16"/>
        <v>0</v>
      </c>
      <c r="Q220" s="91">
        <f t="shared" si="17"/>
        <v>1</v>
      </c>
      <c r="R220" s="93">
        <f t="shared" si="18"/>
        <v>0</v>
      </c>
      <c r="S220" s="91">
        <f t="shared" si="19"/>
        <v>0</v>
      </c>
    </row>
    <row r="221" spans="1:19" x14ac:dyDescent="0.25">
      <c r="A221" s="104">
        <v>40626.584143518521</v>
      </c>
      <c r="B221" s="105">
        <v>59.917999267578125</v>
      </c>
      <c r="C221" s="106">
        <v>547.314208984375</v>
      </c>
      <c r="O221" s="91">
        <f t="shared" si="15"/>
        <v>1</v>
      </c>
      <c r="P221" s="91">
        <f t="shared" si="16"/>
        <v>0</v>
      </c>
      <c r="Q221" s="91">
        <f t="shared" si="17"/>
        <v>1</v>
      </c>
      <c r="R221" s="93">
        <f t="shared" si="18"/>
        <v>0</v>
      </c>
      <c r="S221" s="91">
        <f t="shared" si="19"/>
        <v>0</v>
      </c>
    </row>
    <row r="222" spans="1:19" x14ac:dyDescent="0.25">
      <c r="A222" s="104">
        <v>40626.584166666667</v>
      </c>
      <c r="B222" s="105">
        <v>59.923000335693359</v>
      </c>
      <c r="C222" s="106">
        <v>548.6800537109375</v>
      </c>
      <c r="O222" s="91">
        <f t="shared" si="15"/>
        <v>1</v>
      </c>
      <c r="P222" s="91">
        <f t="shared" si="16"/>
        <v>0</v>
      </c>
      <c r="Q222" s="91">
        <f t="shared" si="17"/>
        <v>1</v>
      </c>
      <c r="R222" s="93">
        <f t="shared" si="18"/>
        <v>5.001068115234375E-3</v>
      </c>
      <c r="S222" s="91">
        <f t="shared" si="19"/>
        <v>5.001068115234375E-3</v>
      </c>
    </row>
    <row r="223" spans="1:19" x14ac:dyDescent="0.25">
      <c r="A223" s="104">
        <v>40626.584189814814</v>
      </c>
      <c r="B223" s="105">
        <v>59.925998687744141</v>
      </c>
      <c r="C223" s="106">
        <v>548.43328857421875</v>
      </c>
      <c r="O223" s="91">
        <f t="shared" si="15"/>
        <v>1</v>
      </c>
      <c r="P223" s="91">
        <f t="shared" si="16"/>
        <v>0</v>
      </c>
      <c r="Q223" s="91">
        <f t="shared" si="17"/>
        <v>1</v>
      </c>
      <c r="R223" s="93">
        <f t="shared" si="18"/>
        <v>2.99835205078125E-3</v>
      </c>
      <c r="S223" s="91">
        <f t="shared" si="19"/>
        <v>2.99835205078125E-3</v>
      </c>
    </row>
    <row r="224" spans="1:19" x14ac:dyDescent="0.25">
      <c r="A224" s="104">
        <v>40626.58421296296</v>
      </c>
      <c r="B224" s="105">
        <v>59.923999786376953</v>
      </c>
      <c r="C224" s="106">
        <v>548.43328857421875</v>
      </c>
      <c r="O224" s="91">
        <f t="shared" si="15"/>
        <v>1</v>
      </c>
      <c r="P224" s="91">
        <f t="shared" si="16"/>
        <v>0</v>
      </c>
      <c r="Q224" s="91">
        <f t="shared" si="17"/>
        <v>1</v>
      </c>
      <c r="R224" s="93">
        <f t="shared" si="18"/>
        <v>-1.9989013671875E-3</v>
      </c>
      <c r="S224" s="91">
        <f t="shared" si="19"/>
        <v>1.9989013671875E-3</v>
      </c>
    </row>
    <row r="225" spans="1:19" x14ac:dyDescent="0.25">
      <c r="A225" s="104">
        <v>40626.584236111114</v>
      </c>
      <c r="B225" s="105">
        <v>59.928001403808594</v>
      </c>
      <c r="C225" s="106">
        <v>549.03350830078125</v>
      </c>
      <c r="O225" s="91">
        <f t="shared" si="15"/>
        <v>1</v>
      </c>
      <c r="P225" s="91">
        <f t="shared" si="16"/>
        <v>0</v>
      </c>
      <c r="Q225" s="91">
        <f t="shared" si="17"/>
        <v>1</v>
      </c>
      <c r="R225" s="93">
        <f t="shared" si="18"/>
        <v>4.001617431640625E-3</v>
      </c>
      <c r="S225" s="91">
        <f t="shared" si="19"/>
        <v>4.001617431640625E-3</v>
      </c>
    </row>
    <row r="226" spans="1:19" x14ac:dyDescent="0.25">
      <c r="A226" s="104">
        <v>40626.58425925926</v>
      </c>
      <c r="B226" s="105">
        <v>59.930000305175781</v>
      </c>
      <c r="C226" s="106">
        <v>549.03350830078125</v>
      </c>
      <c r="O226" s="91">
        <f t="shared" si="15"/>
        <v>1</v>
      </c>
      <c r="P226" s="91">
        <f t="shared" si="16"/>
        <v>0</v>
      </c>
      <c r="Q226" s="91">
        <f t="shared" si="17"/>
        <v>1</v>
      </c>
      <c r="R226" s="93">
        <f t="shared" si="18"/>
        <v>1.9989013671875E-3</v>
      </c>
      <c r="S226" s="91">
        <f t="shared" si="19"/>
        <v>1.9989013671875E-3</v>
      </c>
    </row>
    <row r="227" spans="1:19" x14ac:dyDescent="0.25">
      <c r="A227" s="104">
        <v>40626.584282407406</v>
      </c>
      <c r="B227" s="105">
        <v>59.930000305175781</v>
      </c>
      <c r="C227" s="106">
        <v>549.28985595703125</v>
      </c>
      <c r="O227" s="91">
        <f t="shared" si="15"/>
        <v>1</v>
      </c>
      <c r="P227" s="91">
        <f t="shared" si="16"/>
        <v>0</v>
      </c>
      <c r="Q227" s="91">
        <f t="shared" si="17"/>
        <v>1</v>
      </c>
      <c r="R227" s="93">
        <f t="shared" si="18"/>
        <v>0</v>
      </c>
      <c r="S227" s="91">
        <f t="shared" si="19"/>
        <v>0</v>
      </c>
    </row>
    <row r="228" spans="1:19" x14ac:dyDescent="0.25">
      <c r="A228" s="104">
        <v>40626.584305555552</v>
      </c>
      <c r="B228" s="105">
        <v>59.930999755859375</v>
      </c>
      <c r="C228" s="106">
        <v>549.28985595703125</v>
      </c>
      <c r="O228" s="91">
        <f t="shared" si="15"/>
        <v>1</v>
      </c>
      <c r="P228" s="91">
        <f t="shared" si="16"/>
        <v>0</v>
      </c>
      <c r="Q228" s="91">
        <f t="shared" si="17"/>
        <v>1</v>
      </c>
      <c r="R228" s="93">
        <f t="shared" si="18"/>
        <v>9.9945068359375E-4</v>
      </c>
      <c r="S228" s="91">
        <f t="shared" si="19"/>
        <v>9.9945068359375E-4</v>
      </c>
    </row>
    <row r="229" spans="1:19" x14ac:dyDescent="0.25">
      <c r="A229" s="104">
        <v>40626.584328703706</v>
      </c>
      <c r="B229" s="105">
        <v>59.932998657226562</v>
      </c>
      <c r="C229" s="106">
        <v>550.1922607421875</v>
      </c>
      <c r="O229" s="91">
        <f t="shared" si="15"/>
        <v>1</v>
      </c>
      <c r="P229" s="91">
        <f t="shared" si="16"/>
        <v>0</v>
      </c>
      <c r="Q229" s="91">
        <f t="shared" si="17"/>
        <v>1</v>
      </c>
      <c r="R229" s="93">
        <f t="shared" si="18"/>
        <v>1.9989013671875E-3</v>
      </c>
      <c r="S229" s="91">
        <f t="shared" si="19"/>
        <v>1.9989013671875E-3</v>
      </c>
    </row>
    <row r="230" spans="1:19" x14ac:dyDescent="0.25">
      <c r="A230" s="104">
        <v>40626.584351851852</v>
      </c>
      <c r="B230" s="105">
        <v>59.936000823974609</v>
      </c>
      <c r="C230" s="106">
        <v>550.1922607421875</v>
      </c>
      <c r="O230" s="91">
        <f t="shared" si="15"/>
        <v>1</v>
      </c>
      <c r="P230" s="91">
        <f t="shared" si="16"/>
        <v>0</v>
      </c>
      <c r="Q230" s="91">
        <f t="shared" si="17"/>
        <v>1</v>
      </c>
      <c r="R230" s="93">
        <f t="shared" si="18"/>
        <v>3.002166748046875E-3</v>
      </c>
      <c r="S230" s="91">
        <f t="shared" si="19"/>
        <v>3.002166748046875E-3</v>
      </c>
    </row>
    <row r="231" spans="1:19" x14ac:dyDescent="0.25">
      <c r="A231" s="104">
        <v>40626.584374999999</v>
      </c>
      <c r="B231" s="105">
        <v>59.935001373291016</v>
      </c>
      <c r="C231" s="106">
        <v>550.5020751953125</v>
      </c>
      <c r="O231" s="91">
        <f t="shared" si="15"/>
        <v>1</v>
      </c>
      <c r="P231" s="91">
        <f t="shared" si="16"/>
        <v>0</v>
      </c>
      <c r="Q231" s="91">
        <f t="shared" si="17"/>
        <v>1</v>
      </c>
      <c r="R231" s="93">
        <f t="shared" si="18"/>
        <v>-9.9945068359375E-4</v>
      </c>
      <c r="S231" s="91">
        <f t="shared" si="19"/>
        <v>9.9945068359375E-4</v>
      </c>
    </row>
    <row r="232" spans="1:19" x14ac:dyDescent="0.25">
      <c r="A232" s="104">
        <v>40626.584398148145</v>
      </c>
      <c r="B232" s="105">
        <v>59.937999725341797</v>
      </c>
      <c r="C232" s="106">
        <v>550.5020751953125</v>
      </c>
      <c r="O232" s="91">
        <f t="shared" si="15"/>
        <v>1</v>
      </c>
      <c r="P232" s="91">
        <f t="shared" si="16"/>
        <v>0</v>
      </c>
      <c r="Q232" s="91">
        <f t="shared" si="17"/>
        <v>1</v>
      </c>
      <c r="R232" s="93">
        <f t="shared" si="18"/>
        <v>2.99835205078125E-3</v>
      </c>
      <c r="S232" s="91">
        <f t="shared" si="19"/>
        <v>2.99835205078125E-3</v>
      </c>
    </row>
    <row r="233" spans="1:19" x14ac:dyDescent="0.25">
      <c r="A233" s="104">
        <v>40626.584421296298</v>
      </c>
      <c r="B233" s="105">
        <v>59.939998626708984</v>
      </c>
      <c r="C233" s="106">
        <v>551.50634765625</v>
      </c>
      <c r="O233" s="91">
        <f t="shared" si="15"/>
        <v>1</v>
      </c>
      <c r="P233" s="91">
        <f t="shared" si="16"/>
        <v>0</v>
      </c>
      <c r="Q233" s="91">
        <f t="shared" si="17"/>
        <v>1</v>
      </c>
      <c r="R233" s="93">
        <f t="shared" si="18"/>
        <v>1.9989013671875E-3</v>
      </c>
      <c r="S233" s="91">
        <f t="shared" si="19"/>
        <v>1.9989013671875E-3</v>
      </c>
    </row>
    <row r="234" spans="1:19" x14ac:dyDescent="0.25">
      <c r="A234" s="104">
        <v>40626.584444444445</v>
      </c>
      <c r="B234" s="105">
        <v>59.937999725341797</v>
      </c>
      <c r="C234" s="106">
        <v>551.50634765625</v>
      </c>
      <c r="O234" s="91">
        <f t="shared" si="15"/>
        <v>1</v>
      </c>
      <c r="P234" s="91">
        <f t="shared" si="16"/>
        <v>0</v>
      </c>
      <c r="Q234" s="91">
        <f t="shared" si="17"/>
        <v>1</v>
      </c>
      <c r="R234" s="93">
        <f t="shared" si="18"/>
        <v>-1.9989013671875E-3</v>
      </c>
      <c r="S234" s="91">
        <f t="shared" si="19"/>
        <v>1.9989013671875E-3</v>
      </c>
    </row>
    <row r="235" spans="1:19" x14ac:dyDescent="0.25">
      <c r="A235" s="104">
        <v>40626.584467592591</v>
      </c>
      <c r="B235" s="105">
        <v>59.937999725341797</v>
      </c>
      <c r="C235" s="106">
        <v>552.32672119140625</v>
      </c>
      <c r="O235" s="91">
        <f t="shared" si="15"/>
        <v>1</v>
      </c>
      <c r="P235" s="91">
        <f t="shared" si="16"/>
        <v>0</v>
      </c>
      <c r="Q235" s="91">
        <f t="shared" si="17"/>
        <v>1</v>
      </c>
      <c r="R235" s="93">
        <f t="shared" si="18"/>
        <v>0</v>
      </c>
      <c r="S235" s="91">
        <f t="shared" si="19"/>
        <v>0</v>
      </c>
    </row>
    <row r="236" spans="1:19" x14ac:dyDescent="0.25">
      <c r="A236" s="104">
        <v>40626.584490740737</v>
      </c>
      <c r="B236" s="105">
        <v>59.937999725341797</v>
      </c>
      <c r="C236" s="106">
        <v>552.32672119140625</v>
      </c>
      <c r="O236" s="91">
        <f t="shared" si="15"/>
        <v>1</v>
      </c>
      <c r="P236" s="91">
        <f t="shared" si="16"/>
        <v>0</v>
      </c>
      <c r="Q236" s="91">
        <f t="shared" si="17"/>
        <v>1</v>
      </c>
      <c r="R236" s="93">
        <f t="shared" si="18"/>
        <v>0</v>
      </c>
      <c r="S236" s="91">
        <f t="shared" si="19"/>
        <v>0</v>
      </c>
    </row>
    <row r="237" spans="1:19" x14ac:dyDescent="0.25">
      <c r="A237" s="104">
        <v>40626.584513888891</v>
      </c>
      <c r="B237" s="105">
        <v>59.943000793457031</v>
      </c>
      <c r="C237" s="106">
        <v>552.32672119140625</v>
      </c>
      <c r="O237" s="91">
        <f t="shared" si="15"/>
        <v>1</v>
      </c>
      <c r="P237" s="91">
        <f t="shared" si="16"/>
        <v>0</v>
      </c>
      <c r="Q237" s="91">
        <f t="shared" si="17"/>
        <v>1</v>
      </c>
      <c r="R237" s="93">
        <f t="shared" si="18"/>
        <v>5.001068115234375E-3</v>
      </c>
      <c r="S237" s="91">
        <f t="shared" si="19"/>
        <v>5.001068115234375E-3</v>
      </c>
    </row>
    <row r="238" spans="1:19" x14ac:dyDescent="0.25">
      <c r="A238" s="104">
        <v>40626.584537037037</v>
      </c>
      <c r="B238" s="105">
        <v>59.944999694824219</v>
      </c>
      <c r="C238" s="106">
        <v>552.28192138671875</v>
      </c>
      <c r="O238" s="91">
        <f t="shared" si="15"/>
        <v>1</v>
      </c>
      <c r="P238" s="91">
        <f t="shared" si="16"/>
        <v>0</v>
      </c>
      <c r="Q238" s="91">
        <f t="shared" si="17"/>
        <v>1</v>
      </c>
      <c r="R238" s="93">
        <f t="shared" si="18"/>
        <v>1.9989013671875E-3</v>
      </c>
      <c r="S238" s="91">
        <f t="shared" si="19"/>
        <v>1.9989013671875E-3</v>
      </c>
    </row>
    <row r="239" spans="1:19" x14ac:dyDescent="0.25">
      <c r="A239" s="104">
        <v>40626.584560185183</v>
      </c>
      <c r="B239" s="105">
        <v>59.944999694824219</v>
      </c>
      <c r="C239" s="106">
        <v>551.3162841796875</v>
      </c>
      <c r="O239" s="91">
        <f t="shared" si="15"/>
        <v>1</v>
      </c>
      <c r="P239" s="91">
        <f t="shared" si="16"/>
        <v>0</v>
      </c>
      <c r="Q239" s="91">
        <f t="shared" si="17"/>
        <v>1</v>
      </c>
      <c r="R239" s="93">
        <f t="shared" si="18"/>
        <v>0</v>
      </c>
      <c r="S239" s="91">
        <f t="shared" si="19"/>
        <v>0</v>
      </c>
    </row>
    <row r="240" spans="1:19" x14ac:dyDescent="0.25">
      <c r="A240" s="104">
        <v>40626.584583333337</v>
      </c>
      <c r="B240" s="105">
        <v>59.944000244140625</v>
      </c>
      <c r="C240" s="106">
        <v>551.3162841796875</v>
      </c>
      <c r="O240" s="91">
        <f t="shared" si="15"/>
        <v>1</v>
      </c>
      <c r="P240" s="91">
        <f t="shared" si="16"/>
        <v>0</v>
      </c>
      <c r="Q240" s="91">
        <f t="shared" si="17"/>
        <v>1</v>
      </c>
      <c r="R240" s="93">
        <f t="shared" si="18"/>
        <v>-9.9945068359375E-4</v>
      </c>
      <c r="S240" s="91">
        <f t="shared" si="19"/>
        <v>9.9945068359375E-4</v>
      </c>
    </row>
    <row r="241" spans="1:19" x14ac:dyDescent="0.25">
      <c r="A241" s="104">
        <v>40626.584606481483</v>
      </c>
      <c r="B241" s="105">
        <v>59.945999145507813</v>
      </c>
      <c r="C241" s="106">
        <v>550.5965576171875</v>
      </c>
      <c r="O241" s="91">
        <f t="shared" si="15"/>
        <v>1</v>
      </c>
      <c r="P241" s="91">
        <f t="shared" si="16"/>
        <v>0</v>
      </c>
      <c r="Q241" s="91">
        <f t="shared" si="17"/>
        <v>1</v>
      </c>
      <c r="R241" s="93">
        <f t="shared" si="18"/>
        <v>1.9989013671875E-3</v>
      </c>
      <c r="S241" s="91">
        <f t="shared" si="19"/>
        <v>1.9989013671875E-3</v>
      </c>
    </row>
    <row r="242" spans="1:19" x14ac:dyDescent="0.25">
      <c r="A242" s="104">
        <v>40626.584629629629</v>
      </c>
      <c r="B242" s="105">
        <v>59.951000213623047</v>
      </c>
      <c r="C242" s="106">
        <v>550.5965576171875</v>
      </c>
      <c r="O242" s="91">
        <f t="shared" si="15"/>
        <v>1</v>
      </c>
      <c r="P242" s="91">
        <f t="shared" si="16"/>
        <v>0</v>
      </c>
      <c r="Q242" s="91">
        <f t="shared" si="17"/>
        <v>1</v>
      </c>
      <c r="R242" s="93">
        <f t="shared" si="18"/>
        <v>5.001068115234375E-3</v>
      </c>
      <c r="S242" s="91">
        <f t="shared" si="19"/>
        <v>5.001068115234375E-3</v>
      </c>
    </row>
    <row r="243" spans="1:19" x14ac:dyDescent="0.25">
      <c r="A243" s="104">
        <v>40626.584652777776</v>
      </c>
      <c r="B243" s="105">
        <v>59.952999114990234</v>
      </c>
      <c r="C243" s="106">
        <v>549.52252197265625</v>
      </c>
      <c r="O243" s="91">
        <f t="shared" si="15"/>
        <v>1</v>
      </c>
      <c r="P243" s="91">
        <f t="shared" si="16"/>
        <v>0</v>
      </c>
      <c r="Q243" s="91">
        <f t="shared" si="17"/>
        <v>1</v>
      </c>
      <c r="R243" s="93">
        <f t="shared" si="18"/>
        <v>1.9989013671875E-3</v>
      </c>
      <c r="S243" s="91">
        <f t="shared" si="19"/>
        <v>1.9989013671875E-3</v>
      </c>
    </row>
    <row r="244" spans="1:19" x14ac:dyDescent="0.25">
      <c r="A244" s="104">
        <v>40626.584675925929</v>
      </c>
      <c r="B244" s="105">
        <v>59.953998565673828</v>
      </c>
      <c r="C244" s="106">
        <v>549.52252197265625</v>
      </c>
      <c r="O244" s="91">
        <f t="shared" si="15"/>
        <v>1</v>
      </c>
      <c r="P244" s="91">
        <f t="shared" si="16"/>
        <v>0</v>
      </c>
      <c r="Q244" s="91">
        <f t="shared" si="17"/>
        <v>1</v>
      </c>
      <c r="R244" s="93">
        <f t="shared" si="18"/>
        <v>9.9945068359375E-4</v>
      </c>
      <c r="S244" s="91">
        <f t="shared" si="19"/>
        <v>9.9945068359375E-4</v>
      </c>
    </row>
    <row r="245" spans="1:19" x14ac:dyDescent="0.25">
      <c r="A245" s="104">
        <v>40626.584699074076</v>
      </c>
      <c r="B245" s="105">
        <v>59.958999633789063</v>
      </c>
      <c r="C245" s="106">
        <v>551.10650634765625</v>
      </c>
      <c r="O245" s="91">
        <f t="shared" si="15"/>
        <v>1</v>
      </c>
      <c r="P245" s="91">
        <f t="shared" si="16"/>
        <v>0</v>
      </c>
      <c r="Q245" s="91">
        <f t="shared" si="17"/>
        <v>1</v>
      </c>
      <c r="R245" s="93">
        <f t="shared" si="18"/>
        <v>5.001068115234375E-3</v>
      </c>
      <c r="S245" s="91">
        <f t="shared" si="19"/>
        <v>5.001068115234375E-3</v>
      </c>
    </row>
    <row r="246" spans="1:19" x14ac:dyDescent="0.25">
      <c r="A246" s="104">
        <v>40626.584722222222</v>
      </c>
      <c r="B246" s="105">
        <v>59.962001800537109</v>
      </c>
      <c r="C246" s="106">
        <v>551.10650634765625</v>
      </c>
      <c r="O246" s="91">
        <f t="shared" si="15"/>
        <v>1</v>
      </c>
      <c r="P246" s="91">
        <f t="shared" si="16"/>
        <v>0</v>
      </c>
      <c r="Q246" s="91">
        <f t="shared" si="17"/>
        <v>1</v>
      </c>
      <c r="R246" s="93">
        <f t="shared" si="18"/>
        <v>3.002166748046875E-3</v>
      </c>
      <c r="S246" s="91">
        <f t="shared" si="19"/>
        <v>3.002166748046875E-3</v>
      </c>
    </row>
    <row r="247" spans="1:19" x14ac:dyDescent="0.25">
      <c r="A247" s="104">
        <v>40626.584745370368</v>
      </c>
      <c r="B247" s="105">
        <v>59.964000701904297</v>
      </c>
      <c r="C247" s="106">
        <v>550.821533203125</v>
      </c>
      <c r="O247" s="91">
        <f t="shared" si="15"/>
        <v>1</v>
      </c>
      <c r="P247" s="91">
        <f t="shared" si="16"/>
        <v>0</v>
      </c>
      <c r="Q247" s="91">
        <f t="shared" si="17"/>
        <v>1</v>
      </c>
      <c r="R247" s="93">
        <f t="shared" si="18"/>
        <v>1.9989013671875E-3</v>
      </c>
      <c r="S247" s="91">
        <f t="shared" si="19"/>
        <v>1.9989013671875E-3</v>
      </c>
    </row>
    <row r="248" spans="1:19" x14ac:dyDescent="0.25">
      <c r="A248" s="104">
        <v>40626.584768518522</v>
      </c>
      <c r="B248" s="105">
        <v>59.964000701904297</v>
      </c>
      <c r="C248" s="106">
        <v>550.821533203125</v>
      </c>
      <c r="O248" s="91">
        <f t="shared" si="15"/>
        <v>1</v>
      </c>
      <c r="P248" s="91">
        <f t="shared" si="16"/>
        <v>0</v>
      </c>
      <c r="Q248" s="91">
        <f t="shared" si="17"/>
        <v>1</v>
      </c>
      <c r="R248" s="93">
        <f t="shared" si="18"/>
        <v>0</v>
      </c>
      <c r="S248" s="91">
        <f t="shared" si="19"/>
        <v>0</v>
      </c>
    </row>
    <row r="249" spans="1:19" x14ac:dyDescent="0.25">
      <c r="A249" s="104">
        <v>40626.584791666668</v>
      </c>
      <c r="B249" s="105">
        <v>59.963001251220703</v>
      </c>
      <c r="C249" s="106">
        <v>551.59686279296875</v>
      </c>
      <c r="O249" s="91">
        <f t="shared" si="15"/>
        <v>1</v>
      </c>
      <c r="P249" s="91">
        <f t="shared" si="16"/>
        <v>0</v>
      </c>
      <c r="Q249" s="91">
        <f t="shared" si="17"/>
        <v>1</v>
      </c>
      <c r="R249" s="93">
        <f t="shared" si="18"/>
        <v>-9.9945068359375E-4</v>
      </c>
      <c r="S249" s="91">
        <f t="shared" si="19"/>
        <v>9.9945068359375E-4</v>
      </c>
    </row>
    <row r="250" spans="1:19" x14ac:dyDescent="0.25">
      <c r="A250" s="104">
        <v>40626.584814814814</v>
      </c>
      <c r="B250" s="105">
        <v>59.963001251220703</v>
      </c>
      <c r="C250" s="106">
        <v>551.59686279296875</v>
      </c>
      <c r="O250" s="91">
        <f t="shared" si="15"/>
        <v>1</v>
      </c>
      <c r="P250" s="91">
        <f t="shared" si="16"/>
        <v>0</v>
      </c>
      <c r="Q250" s="91">
        <f t="shared" si="17"/>
        <v>1</v>
      </c>
      <c r="R250" s="93">
        <f t="shared" si="18"/>
        <v>0</v>
      </c>
      <c r="S250" s="91">
        <f t="shared" si="19"/>
        <v>0</v>
      </c>
    </row>
    <row r="251" spans="1:19" x14ac:dyDescent="0.25">
      <c r="A251" s="104">
        <v>40626.584837962961</v>
      </c>
      <c r="B251" s="105">
        <v>59.965000152587891</v>
      </c>
      <c r="C251" s="106">
        <v>552.29541015625</v>
      </c>
      <c r="O251" s="91">
        <f t="shared" si="15"/>
        <v>1</v>
      </c>
      <c r="P251" s="91">
        <f t="shared" si="16"/>
        <v>0</v>
      </c>
      <c r="Q251" s="91">
        <f t="shared" si="17"/>
        <v>1</v>
      </c>
      <c r="R251" s="93">
        <f t="shared" si="18"/>
        <v>1.9989013671875E-3</v>
      </c>
      <c r="S251" s="91">
        <f t="shared" si="19"/>
        <v>1.9989013671875E-3</v>
      </c>
    </row>
    <row r="252" spans="1:19" x14ac:dyDescent="0.25">
      <c r="A252" s="104">
        <v>40626.584861111114</v>
      </c>
      <c r="B252" s="105">
        <v>59.966999053955078</v>
      </c>
      <c r="C252" s="106">
        <v>552.29541015625</v>
      </c>
      <c r="O252" s="91">
        <f t="shared" si="15"/>
        <v>1</v>
      </c>
      <c r="P252" s="91">
        <f t="shared" si="16"/>
        <v>0</v>
      </c>
      <c r="Q252" s="91">
        <f t="shared" si="17"/>
        <v>1</v>
      </c>
      <c r="R252" s="93">
        <f t="shared" si="18"/>
        <v>1.9989013671875E-3</v>
      </c>
      <c r="S252" s="91">
        <f t="shared" si="19"/>
        <v>1.9989013671875E-3</v>
      </c>
    </row>
    <row r="253" spans="1:19" x14ac:dyDescent="0.25">
      <c r="A253" s="104">
        <v>40626.58488425926</v>
      </c>
      <c r="B253" s="105">
        <v>59.970001220703125</v>
      </c>
      <c r="C253" s="106">
        <v>552.79681396484375</v>
      </c>
      <c r="O253" s="91">
        <f t="shared" si="15"/>
        <v>1</v>
      </c>
      <c r="P253" s="91">
        <f t="shared" si="16"/>
        <v>0</v>
      </c>
      <c r="Q253" s="91">
        <f t="shared" si="17"/>
        <v>1</v>
      </c>
      <c r="R253" s="93">
        <f t="shared" si="18"/>
        <v>3.002166748046875E-3</v>
      </c>
      <c r="S253" s="91">
        <f t="shared" si="19"/>
        <v>3.002166748046875E-3</v>
      </c>
    </row>
    <row r="254" spans="1:19" x14ac:dyDescent="0.25">
      <c r="A254" s="104">
        <v>40626.584907407407</v>
      </c>
      <c r="B254" s="105">
        <v>59.971000671386719</v>
      </c>
      <c r="C254" s="106">
        <v>552.79681396484375</v>
      </c>
      <c r="O254" s="91">
        <f t="shared" si="15"/>
        <v>1</v>
      </c>
      <c r="P254" s="91">
        <f t="shared" si="16"/>
        <v>0</v>
      </c>
      <c r="Q254" s="91">
        <f t="shared" si="17"/>
        <v>1</v>
      </c>
      <c r="R254" s="93">
        <f t="shared" si="18"/>
        <v>9.9945068359375E-4</v>
      </c>
      <c r="S254" s="91">
        <f t="shared" si="19"/>
        <v>9.9945068359375E-4</v>
      </c>
    </row>
    <row r="255" spans="1:19" x14ac:dyDescent="0.25">
      <c r="A255" s="104">
        <v>40626.584930555553</v>
      </c>
      <c r="B255" s="105">
        <v>59.972000122070313</v>
      </c>
      <c r="C255" s="106">
        <v>552.5347900390625</v>
      </c>
      <c r="O255" s="91">
        <f t="shared" si="15"/>
        <v>1</v>
      </c>
      <c r="P255" s="91">
        <f t="shared" si="16"/>
        <v>0</v>
      </c>
      <c r="Q255" s="91">
        <f t="shared" si="17"/>
        <v>1</v>
      </c>
      <c r="R255" s="93">
        <f t="shared" si="18"/>
        <v>9.9945068359375E-4</v>
      </c>
      <c r="S255" s="91">
        <f t="shared" si="19"/>
        <v>9.9945068359375E-4</v>
      </c>
    </row>
    <row r="256" spans="1:19" x14ac:dyDescent="0.25">
      <c r="A256" s="104">
        <v>40626.584953703707</v>
      </c>
      <c r="B256" s="105">
        <v>59.970001220703125</v>
      </c>
      <c r="C256" s="106">
        <v>552.5347900390625</v>
      </c>
      <c r="O256" s="91">
        <f t="shared" si="15"/>
        <v>1</v>
      </c>
      <c r="P256" s="91">
        <f t="shared" si="16"/>
        <v>0</v>
      </c>
      <c r="Q256" s="91">
        <f t="shared" si="17"/>
        <v>1</v>
      </c>
      <c r="R256" s="93">
        <f t="shared" si="18"/>
        <v>-1.9989013671875E-3</v>
      </c>
      <c r="S256" s="91">
        <f t="shared" si="19"/>
        <v>1.9989013671875E-3</v>
      </c>
    </row>
    <row r="257" spans="1:19" x14ac:dyDescent="0.25">
      <c r="A257" s="104">
        <v>40626.584976851853</v>
      </c>
      <c r="B257" s="105">
        <v>59.972000122070313</v>
      </c>
      <c r="C257" s="106">
        <v>552.3873291015625</v>
      </c>
      <c r="O257" s="91">
        <f t="shared" si="15"/>
        <v>1</v>
      </c>
      <c r="P257" s="91">
        <f t="shared" si="16"/>
        <v>0</v>
      </c>
      <c r="Q257" s="91">
        <f t="shared" si="17"/>
        <v>1</v>
      </c>
      <c r="R257" s="93">
        <f t="shared" si="18"/>
        <v>1.9989013671875E-3</v>
      </c>
      <c r="S257" s="91">
        <f t="shared" si="19"/>
        <v>1.9989013671875E-3</v>
      </c>
    </row>
    <row r="258" spans="1:19" x14ac:dyDescent="0.25">
      <c r="A258" s="104">
        <v>40626.584999999999</v>
      </c>
      <c r="B258" s="105">
        <v>59.9739990234375</v>
      </c>
      <c r="C258" s="106">
        <v>552.3873291015625</v>
      </c>
      <c r="O258" s="91">
        <f t="shared" si="15"/>
        <v>1</v>
      </c>
      <c r="P258" s="91">
        <f t="shared" si="16"/>
        <v>0</v>
      </c>
      <c r="Q258" s="91">
        <f t="shared" si="17"/>
        <v>1</v>
      </c>
      <c r="R258" s="93">
        <f t="shared" si="18"/>
        <v>1.9989013671875E-3</v>
      </c>
      <c r="S258" s="91">
        <f t="shared" si="19"/>
        <v>1.9989013671875E-3</v>
      </c>
    </row>
    <row r="259" spans="1:19" x14ac:dyDescent="0.25">
      <c r="A259" s="104">
        <v>40626.585023148145</v>
      </c>
      <c r="B259" s="105">
        <v>59.974998474121094</v>
      </c>
      <c r="C259" s="106">
        <v>553.21630859375</v>
      </c>
      <c r="O259" s="91">
        <f t="shared" si="15"/>
        <v>1</v>
      </c>
      <c r="P259" s="91">
        <f t="shared" si="16"/>
        <v>0</v>
      </c>
      <c r="Q259" s="91">
        <f t="shared" si="17"/>
        <v>1</v>
      </c>
      <c r="R259" s="93">
        <f t="shared" si="18"/>
        <v>9.9945068359375E-4</v>
      </c>
      <c r="S259" s="91">
        <f t="shared" si="19"/>
        <v>9.9945068359375E-4</v>
      </c>
    </row>
    <row r="260" spans="1:19" x14ac:dyDescent="0.25">
      <c r="A260" s="104">
        <v>40626.585046296299</v>
      </c>
      <c r="B260" s="105">
        <v>59.974998474121094</v>
      </c>
      <c r="C260" s="106">
        <v>553.21630859375</v>
      </c>
      <c r="O260" s="91">
        <f t="shared" si="15"/>
        <v>1</v>
      </c>
      <c r="P260" s="91">
        <f t="shared" si="16"/>
        <v>0</v>
      </c>
      <c r="Q260" s="91">
        <f t="shared" si="17"/>
        <v>1</v>
      </c>
      <c r="R260" s="93">
        <f t="shared" si="18"/>
        <v>0</v>
      </c>
      <c r="S260" s="91">
        <f t="shared" si="19"/>
        <v>0</v>
      </c>
    </row>
    <row r="261" spans="1:19" x14ac:dyDescent="0.25">
      <c r="A261" s="104">
        <v>40626.585069444445</v>
      </c>
      <c r="B261" s="105">
        <v>59.976001739501953</v>
      </c>
      <c r="C261" s="106">
        <v>551.80279541015625</v>
      </c>
      <c r="O261" s="91">
        <f t="shared" si="15"/>
        <v>1</v>
      </c>
      <c r="P261" s="91">
        <f t="shared" si="16"/>
        <v>0</v>
      </c>
      <c r="Q261" s="91">
        <f t="shared" si="17"/>
        <v>1</v>
      </c>
      <c r="R261" s="93">
        <f t="shared" si="18"/>
        <v>1.003265380859375E-3</v>
      </c>
      <c r="S261" s="91">
        <f t="shared" si="19"/>
        <v>1.003265380859375E-3</v>
      </c>
    </row>
    <row r="262" spans="1:19" x14ac:dyDescent="0.25">
      <c r="A262" s="104">
        <v>40626.585092592592</v>
      </c>
      <c r="B262" s="105">
        <v>59.977001190185547</v>
      </c>
      <c r="C262" s="106">
        <v>551.80279541015625</v>
      </c>
      <c r="O262" s="91">
        <f t="shared" si="15"/>
        <v>1</v>
      </c>
      <c r="P262" s="91">
        <f t="shared" si="16"/>
        <v>0</v>
      </c>
      <c r="Q262" s="91">
        <f t="shared" si="17"/>
        <v>1</v>
      </c>
      <c r="R262" s="93">
        <f t="shared" si="18"/>
        <v>9.9945068359375E-4</v>
      </c>
      <c r="S262" s="91">
        <f t="shared" si="19"/>
        <v>9.9945068359375E-4</v>
      </c>
    </row>
    <row r="263" spans="1:19" x14ac:dyDescent="0.25">
      <c r="A263" s="104">
        <v>40626.585115740738</v>
      </c>
      <c r="B263" s="105">
        <v>59.978000640869141</v>
      </c>
      <c r="C263" s="106">
        <v>551.3834228515625</v>
      </c>
      <c r="O263" s="91">
        <f t="shared" si="15"/>
        <v>1</v>
      </c>
      <c r="P263" s="91">
        <f t="shared" si="16"/>
        <v>0</v>
      </c>
      <c r="Q263" s="91">
        <f t="shared" si="17"/>
        <v>1</v>
      </c>
      <c r="R263" s="93">
        <f t="shared" si="18"/>
        <v>9.9945068359375E-4</v>
      </c>
      <c r="S263" s="91">
        <f t="shared" si="19"/>
        <v>9.9945068359375E-4</v>
      </c>
    </row>
    <row r="264" spans="1:19" x14ac:dyDescent="0.25">
      <c r="A264" s="104">
        <v>40626.585138888891</v>
      </c>
      <c r="B264" s="105">
        <v>59.980998992919922</v>
      </c>
      <c r="C264" s="106">
        <v>551.3834228515625</v>
      </c>
      <c r="O264" s="91">
        <f t="shared" ref="O264:O327" si="20">IF(ROW()&lt;$O$5,0,1)</f>
        <v>1</v>
      </c>
      <c r="P264" s="91">
        <f t="shared" ref="P264:P327" si="21">IF((O264=1)*(B264&gt;$P$2),1,0)</f>
        <v>0</v>
      </c>
      <c r="Q264" s="91">
        <f t="shared" si="17"/>
        <v>1</v>
      </c>
      <c r="R264" s="93">
        <f t="shared" si="18"/>
        <v>2.99835205078125E-3</v>
      </c>
      <c r="S264" s="91">
        <f t="shared" si="19"/>
        <v>2.99835205078125E-3</v>
      </c>
    </row>
    <row r="265" spans="1:19" x14ac:dyDescent="0.25">
      <c r="A265" s="104">
        <v>40626.585162037038</v>
      </c>
      <c r="B265" s="105">
        <v>59.983001708984375</v>
      </c>
      <c r="C265" s="106">
        <v>552.402099609375</v>
      </c>
      <c r="O265" s="91">
        <f t="shared" si="20"/>
        <v>1</v>
      </c>
      <c r="P265" s="91">
        <f t="shared" si="21"/>
        <v>0</v>
      </c>
      <c r="Q265" s="91">
        <f t="shared" ref="Q265:Q328" si="22">IF(ROW()&lt;O$3,0,1)</f>
        <v>1</v>
      </c>
      <c r="R265" s="93">
        <f t="shared" ref="R265:R328" si="23">B265-B264</f>
        <v>2.002716064453125E-3</v>
      </c>
      <c r="S265" s="91">
        <f t="shared" ref="S265:S328" si="24">ABS(R265)</f>
        <v>2.002716064453125E-3</v>
      </c>
    </row>
    <row r="266" spans="1:19" x14ac:dyDescent="0.25">
      <c r="A266" s="104">
        <v>40626.585185185184</v>
      </c>
      <c r="B266" s="105">
        <v>59.985000610351563</v>
      </c>
      <c r="C266" s="106">
        <v>552.402099609375</v>
      </c>
      <c r="O266" s="91">
        <f t="shared" si="20"/>
        <v>1</v>
      </c>
      <c r="P266" s="91">
        <f t="shared" si="21"/>
        <v>0</v>
      </c>
      <c r="Q266" s="91">
        <f t="shared" si="22"/>
        <v>1</v>
      </c>
      <c r="R266" s="93">
        <f t="shared" si="23"/>
        <v>1.9989013671875E-3</v>
      </c>
      <c r="S266" s="91">
        <f t="shared" si="24"/>
        <v>1.9989013671875E-3</v>
      </c>
    </row>
    <row r="267" spans="1:19" x14ac:dyDescent="0.25">
      <c r="A267" s="104">
        <v>40626.58520833333</v>
      </c>
      <c r="B267" s="105">
        <v>59.991001129150391</v>
      </c>
      <c r="C267" s="106">
        <v>551.35552978515625</v>
      </c>
      <c r="O267" s="91">
        <f t="shared" si="20"/>
        <v>1</v>
      </c>
      <c r="P267" s="91">
        <f t="shared" si="21"/>
        <v>0</v>
      </c>
      <c r="Q267" s="91">
        <f t="shared" si="22"/>
        <v>1</v>
      </c>
      <c r="R267" s="93">
        <f t="shared" si="23"/>
        <v>6.000518798828125E-3</v>
      </c>
      <c r="S267" s="91">
        <f t="shared" si="24"/>
        <v>6.000518798828125E-3</v>
      </c>
    </row>
    <row r="268" spans="1:19" x14ac:dyDescent="0.25">
      <c r="A268" s="104">
        <v>40626.585231481484</v>
      </c>
      <c r="B268" s="105">
        <v>59.991001129150391</v>
      </c>
      <c r="C268" s="106">
        <v>551.35552978515625</v>
      </c>
      <c r="O268" s="91">
        <f t="shared" si="20"/>
        <v>1</v>
      </c>
      <c r="P268" s="91">
        <f t="shared" si="21"/>
        <v>0</v>
      </c>
      <c r="Q268" s="91">
        <f t="shared" si="22"/>
        <v>1</v>
      </c>
      <c r="R268" s="93">
        <f t="shared" si="23"/>
        <v>0</v>
      </c>
      <c r="S268" s="91">
        <f t="shared" si="24"/>
        <v>0</v>
      </c>
    </row>
    <row r="269" spans="1:19" x14ac:dyDescent="0.25">
      <c r="A269" s="104">
        <v>40626.58525462963</v>
      </c>
      <c r="B269" s="105">
        <v>59.995998382568359</v>
      </c>
      <c r="C269" s="106">
        <v>552.76190185546875</v>
      </c>
      <c r="O269" s="91">
        <f t="shared" si="20"/>
        <v>1</v>
      </c>
      <c r="P269" s="91">
        <f t="shared" si="21"/>
        <v>0</v>
      </c>
      <c r="Q269" s="91">
        <f t="shared" si="22"/>
        <v>1</v>
      </c>
      <c r="R269" s="93">
        <f t="shared" si="23"/>
        <v>4.99725341796875E-3</v>
      </c>
      <c r="S269" s="91">
        <f t="shared" si="24"/>
        <v>4.99725341796875E-3</v>
      </c>
    </row>
    <row r="270" spans="1:19" x14ac:dyDescent="0.25">
      <c r="A270" s="104">
        <v>40626.585277777776</v>
      </c>
      <c r="B270" s="105">
        <v>60.001998901367188</v>
      </c>
      <c r="C270" s="106">
        <v>552.76190185546875</v>
      </c>
      <c r="O270" s="91">
        <f t="shared" si="20"/>
        <v>1</v>
      </c>
      <c r="P270" s="91">
        <f t="shared" si="21"/>
        <v>1</v>
      </c>
      <c r="Q270" s="91">
        <f t="shared" si="22"/>
        <v>1</v>
      </c>
      <c r="R270" s="93">
        <f t="shared" si="23"/>
        <v>6.000518798828125E-3</v>
      </c>
      <c r="S270" s="91">
        <f t="shared" si="24"/>
        <v>6.000518798828125E-3</v>
      </c>
    </row>
    <row r="271" spans="1:19" x14ac:dyDescent="0.25">
      <c r="A271" s="104">
        <v>40626.585300925923</v>
      </c>
      <c r="B271" s="105">
        <v>60.004001617431641</v>
      </c>
      <c r="C271" s="106">
        <v>551.628173828125</v>
      </c>
      <c r="O271" s="91">
        <f t="shared" si="20"/>
        <v>1</v>
      </c>
      <c r="P271" s="91">
        <f t="shared" si="21"/>
        <v>1</v>
      </c>
      <c r="Q271" s="91">
        <f t="shared" si="22"/>
        <v>1</v>
      </c>
      <c r="R271" s="93">
        <f t="shared" si="23"/>
        <v>2.002716064453125E-3</v>
      </c>
      <c r="S271" s="91">
        <f t="shared" si="24"/>
        <v>2.002716064453125E-3</v>
      </c>
    </row>
    <row r="272" spans="1:19" x14ac:dyDescent="0.25">
      <c r="A272" s="104">
        <v>40626.585324074076</v>
      </c>
      <c r="B272" s="105">
        <v>60.005001068115234</v>
      </c>
      <c r="C272" s="106">
        <v>551.628173828125</v>
      </c>
      <c r="O272" s="91">
        <f t="shared" si="20"/>
        <v>1</v>
      </c>
      <c r="P272" s="91">
        <f t="shared" si="21"/>
        <v>1</v>
      </c>
      <c r="Q272" s="91">
        <f t="shared" si="22"/>
        <v>1</v>
      </c>
      <c r="R272" s="93">
        <f t="shared" si="23"/>
        <v>9.9945068359375E-4</v>
      </c>
      <c r="S272" s="91">
        <f t="shared" si="24"/>
        <v>9.9945068359375E-4</v>
      </c>
    </row>
    <row r="273" spans="1:19" x14ac:dyDescent="0.25">
      <c r="A273" s="104">
        <v>40626.585347222222</v>
      </c>
      <c r="B273" s="105">
        <v>60.007999420166016</v>
      </c>
      <c r="C273" s="106">
        <v>553.11260986328125</v>
      </c>
      <c r="O273" s="91">
        <f t="shared" si="20"/>
        <v>1</v>
      </c>
      <c r="P273" s="91">
        <f t="shared" si="21"/>
        <v>1</v>
      </c>
      <c r="Q273" s="91">
        <f t="shared" si="22"/>
        <v>1</v>
      </c>
      <c r="R273" s="93">
        <f t="shared" si="23"/>
        <v>2.99835205078125E-3</v>
      </c>
      <c r="S273" s="91">
        <f t="shared" si="24"/>
        <v>2.99835205078125E-3</v>
      </c>
    </row>
    <row r="274" spans="1:19" x14ac:dyDescent="0.25">
      <c r="A274" s="104">
        <v>40626.585370370369</v>
      </c>
      <c r="B274" s="105">
        <v>60.013999938964844</v>
      </c>
      <c r="C274" s="106">
        <v>553.11260986328125</v>
      </c>
      <c r="O274" s="91">
        <f t="shared" si="20"/>
        <v>1</v>
      </c>
      <c r="P274" s="91">
        <f t="shared" si="21"/>
        <v>1</v>
      </c>
      <c r="Q274" s="91">
        <f t="shared" si="22"/>
        <v>1</v>
      </c>
      <c r="R274" s="93">
        <f t="shared" si="23"/>
        <v>6.000518798828125E-3</v>
      </c>
      <c r="S274" s="91">
        <f t="shared" si="24"/>
        <v>6.000518798828125E-3</v>
      </c>
    </row>
    <row r="275" spans="1:19" x14ac:dyDescent="0.25">
      <c r="A275" s="104">
        <v>40626.585393518515</v>
      </c>
      <c r="B275" s="105">
        <v>60.019001007080078</v>
      </c>
      <c r="C275" s="106">
        <v>554.86566162109375</v>
      </c>
      <c r="O275" s="91">
        <f t="shared" si="20"/>
        <v>1</v>
      </c>
      <c r="P275" s="91">
        <f t="shared" si="21"/>
        <v>1</v>
      </c>
      <c r="Q275" s="91">
        <f t="shared" si="22"/>
        <v>1</v>
      </c>
      <c r="R275" s="93">
        <f t="shared" si="23"/>
        <v>5.001068115234375E-3</v>
      </c>
      <c r="S275" s="91">
        <f t="shared" si="24"/>
        <v>5.001068115234375E-3</v>
      </c>
    </row>
    <row r="276" spans="1:19" x14ac:dyDescent="0.25">
      <c r="A276" s="104">
        <v>40626.585416666669</v>
      </c>
      <c r="B276" s="105">
        <v>60.021999359130859</v>
      </c>
      <c r="C276" s="106">
        <v>554.86566162109375</v>
      </c>
      <c r="O276" s="91">
        <f t="shared" si="20"/>
        <v>1</v>
      </c>
      <c r="P276" s="91">
        <f t="shared" si="21"/>
        <v>1</v>
      </c>
      <c r="Q276" s="91">
        <f t="shared" si="22"/>
        <v>1</v>
      </c>
      <c r="R276" s="93">
        <f t="shared" si="23"/>
        <v>2.99835205078125E-3</v>
      </c>
      <c r="S276" s="91">
        <f t="shared" si="24"/>
        <v>2.99835205078125E-3</v>
      </c>
    </row>
    <row r="277" spans="1:19" x14ac:dyDescent="0.25">
      <c r="A277" s="104">
        <v>40626.585439814815</v>
      </c>
      <c r="B277" s="105">
        <v>60.028999328613281</v>
      </c>
      <c r="C277" s="106">
        <v>553.5313720703125</v>
      </c>
      <c r="O277" s="91">
        <f t="shared" si="20"/>
        <v>1</v>
      </c>
      <c r="P277" s="91">
        <f t="shared" si="21"/>
        <v>1</v>
      </c>
      <c r="Q277" s="91">
        <f t="shared" si="22"/>
        <v>1</v>
      </c>
      <c r="R277" s="93">
        <f t="shared" si="23"/>
        <v>6.999969482421875E-3</v>
      </c>
      <c r="S277" s="91">
        <f t="shared" si="24"/>
        <v>6.999969482421875E-3</v>
      </c>
    </row>
    <row r="278" spans="1:19" x14ac:dyDescent="0.25">
      <c r="A278" s="104">
        <v>40626.585462962961</v>
      </c>
      <c r="B278" s="105">
        <v>60.033000946044922</v>
      </c>
      <c r="C278" s="106">
        <v>553.5313720703125</v>
      </c>
      <c r="O278" s="91">
        <f t="shared" si="20"/>
        <v>1</v>
      </c>
      <c r="P278" s="91">
        <f t="shared" si="21"/>
        <v>1</v>
      </c>
      <c r="Q278" s="91">
        <f t="shared" si="22"/>
        <v>1</v>
      </c>
      <c r="R278" s="93">
        <f t="shared" si="23"/>
        <v>4.001617431640625E-3</v>
      </c>
      <c r="S278" s="91">
        <f t="shared" si="24"/>
        <v>4.001617431640625E-3</v>
      </c>
    </row>
    <row r="279" spans="1:19" x14ac:dyDescent="0.25">
      <c r="A279" s="104">
        <v>40626.585486111115</v>
      </c>
      <c r="B279" s="105">
        <v>60.037998199462891</v>
      </c>
      <c r="C279" s="106">
        <v>554.5706787109375</v>
      </c>
      <c r="O279" s="91">
        <f t="shared" si="20"/>
        <v>1</v>
      </c>
      <c r="P279" s="91">
        <f t="shared" si="21"/>
        <v>1</v>
      </c>
      <c r="Q279" s="91">
        <f t="shared" si="22"/>
        <v>1</v>
      </c>
      <c r="R279" s="93">
        <f t="shared" si="23"/>
        <v>4.99725341796875E-3</v>
      </c>
      <c r="S279" s="91">
        <f t="shared" si="24"/>
        <v>4.99725341796875E-3</v>
      </c>
    </row>
    <row r="280" spans="1:19" x14ac:dyDescent="0.25">
      <c r="A280" s="104">
        <v>40626.585509259261</v>
      </c>
      <c r="B280" s="105">
        <v>60.034000396728516</v>
      </c>
      <c r="C280" s="106">
        <v>554.5706787109375</v>
      </c>
      <c r="O280" s="91">
        <f t="shared" si="20"/>
        <v>1</v>
      </c>
      <c r="P280" s="91">
        <f t="shared" si="21"/>
        <v>1</v>
      </c>
      <c r="Q280" s="91">
        <f t="shared" si="22"/>
        <v>1</v>
      </c>
      <c r="R280" s="93">
        <f t="shared" si="23"/>
        <v>-3.997802734375E-3</v>
      </c>
      <c r="S280" s="91">
        <f t="shared" si="24"/>
        <v>3.997802734375E-3</v>
      </c>
    </row>
    <row r="281" spans="1:19" x14ac:dyDescent="0.25">
      <c r="A281" s="104">
        <v>40626.585532407407</v>
      </c>
      <c r="B281" s="105">
        <v>60.036998748779297</v>
      </c>
      <c r="C281" s="106">
        <v>552.4359130859375</v>
      </c>
      <c r="O281" s="91">
        <f t="shared" si="20"/>
        <v>1</v>
      </c>
      <c r="P281" s="91">
        <f t="shared" si="21"/>
        <v>1</v>
      </c>
      <c r="Q281" s="91">
        <f t="shared" si="22"/>
        <v>1</v>
      </c>
      <c r="R281" s="93">
        <f t="shared" si="23"/>
        <v>2.99835205078125E-3</v>
      </c>
      <c r="S281" s="91">
        <f t="shared" si="24"/>
        <v>2.99835205078125E-3</v>
      </c>
    </row>
    <row r="282" spans="1:19" x14ac:dyDescent="0.25">
      <c r="A282" s="104">
        <v>40626.585555555554</v>
      </c>
      <c r="B282" s="105">
        <v>60.03900146484375</v>
      </c>
      <c r="C282" s="106">
        <v>552.4359130859375</v>
      </c>
      <c r="O282" s="91">
        <f t="shared" si="20"/>
        <v>1</v>
      </c>
      <c r="P282" s="91">
        <f t="shared" si="21"/>
        <v>1</v>
      </c>
      <c r="Q282" s="91">
        <f t="shared" si="22"/>
        <v>1</v>
      </c>
      <c r="R282" s="93">
        <f t="shared" si="23"/>
        <v>2.002716064453125E-3</v>
      </c>
      <c r="S282" s="91">
        <f t="shared" si="24"/>
        <v>2.002716064453125E-3</v>
      </c>
    </row>
    <row r="283" spans="1:19" x14ac:dyDescent="0.25">
      <c r="A283" s="104">
        <v>40626.585578703707</v>
      </c>
      <c r="B283" s="105">
        <v>60.03900146484375</v>
      </c>
      <c r="C283" s="106">
        <v>549.16143798828125</v>
      </c>
      <c r="O283" s="91">
        <f t="shared" si="20"/>
        <v>1</v>
      </c>
      <c r="P283" s="91">
        <f t="shared" si="21"/>
        <v>1</v>
      </c>
      <c r="Q283" s="91">
        <f t="shared" si="22"/>
        <v>1</v>
      </c>
      <c r="R283" s="93">
        <f t="shared" si="23"/>
        <v>0</v>
      </c>
      <c r="S283" s="91">
        <f t="shared" si="24"/>
        <v>0</v>
      </c>
    </row>
    <row r="284" spans="1:19" x14ac:dyDescent="0.25">
      <c r="A284" s="104">
        <v>40626.585601851853</v>
      </c>
      <c r="B284" s="105">
        <v>60.041999816894531</v>
      </c>
      <c r="C284" s="106">
        <v>549.16143798828125</v>
      </c>
      <c r="O284" s="91">
        <f t="shared" si="20"/>
        <v>1</v>
      </c>
      <c r="P284" s="91">
        <f t="shared" si="21"/>
        <v>1</v>
      </c>
      <c r="Q284" s="91">
        <f t="shared" si="22"/>
        <v>1</v>
      </c>
      <c r="R284" s="93">
        <f t="shared" si="23"/>
        <v>2.99835205078125E-3</v>
      </c>
      <c r="S284" s="91">
        <f t="shared" si="24"/>
        <v>2.99835205078125E-3</v>
      </c>
    </row>
    <row r="285" spans="1:19" x14ac:dyDescent="0.25">
      <c r="A285" s="104">
        <v>40626.585625</v>
      </c>
      <c r="B285" s="105">
        <v>60.041000366210938</v>
      </c>
      <c r="C285" s="106">
        <v>547.9405517578125</v>
      </c>
      <c r="O285" s="91">
        <f t="shared" si="20"/>
        <v>1</v>
      </c>
      <c r="P285" s="91">
        <f t="shared" si="21"/>
        <v>1</v>
      </c>
      <c r="Q285" s="91">
        <f t="shared" si="22"/>
        <v>1</v>
      </c>
      <c r="R285" s="93">
        <f t="shared" si="23"/>
        <v>-9.9945068359375E-4</v>
      </c>
      <c r="S285" s="91">
        <f t="shared" si="24"/>
        <v>9.9945068359375E-4</v>
      </c>
    </row>
    <row r="286" spans="1:19" x14ac:dyDescent="0.25">
      <c r="A286" s="104">
        <v>40626.585648148146</v>
      </c>
      <c r="B286" s="105">
        <v>60.042999267578125</v>
      </c>
      <c r="C286" s="106">
        <v>547.9405517578125</v>
      </c>
      <c r="O286" s="91">
        <f t="shared" si="20"/>
        <v>1</v>
      </c>
      <c r="P286" s="91">
        <f t="shared" si="21"/>
        <v>1</v>
      </c>
      <c r="Q286" s="91">
        <f t="shared" si="22"/>
        <v>1</v>
      </c>
      <c r="R286" s="93">
        <f t="shared" si="23"/>
        <v>1.9989013671875E-3</v>
      </c>
      <c r="S286" s="91">
        <f t="shared" si="24"/>
        <v>1.9989013671875E-3</v>
      </c>
    </row>
    <row r="287" spans="1:19" x14ac:dyDescent="0.25">
      <c r="A287" s="104">
        <v>40626.5856712963</v>
      </c>
      <c r="B287" s="105">
        <v>60.041000366210938</v>
      </c>
      <c r="C287" s="106">
        <v>549.349853515625</v>
      </c>
      <c r="O287" s="91">
        <f t="shared" si="20"/>
        <v>1</v>
      </c>
      <c r="P287" s="91">
        <f t="shared" si="21"/>
        <v>1</v>
      </c>
      <c r="Q287" s="91">
        <f t="shared" si="22"/>
        <v>1</v>
      </c>
      <c r="R287" s="93">
        <f t="shared" si="23"/>
        <v>-1.9989013671875E-3</v>
      </c>
      <c r="S287" s="91">
        <f t="shared" si="24"/>
        <v>1.9989013671875E-3</v>
      </c>
    </row>
    <row r="288" spans="1:19" x14ac:dyDescent="0.25">
      <c r="A288" s="104">
        <v>40626.585694444446</v>
      </c>
      <c r="B288" s="105">
        <v>60.042999267578125</v>
      </c>
      <c r="C288" s="106">
        <v>549.349853515625</v>
      </c>
      <c r="O288" s="91">
        <f t="shared" si="20"/>
        <v>1</v>
      </c>
      <c r="P288" s="91">
        <f t="shared" si="21"/>
        <v>1</v>
      </c>
      <c r="Q288" s="91">
        <f t="shared" si="22"/>
        <v>1</v>
      </c>
      <c r="R288" s="93">
        <f t="shared" si="23"/>
        <v>1.9989013671875E-3</v>
      </c>
      <c r="S288" s="91">
        <f t="shared" si="24"/>
        <v>1.9989013671875E-3</v>
      </c>
    </row>
    <row r="289" spans="1:19" x14ac:dyDescent="0.25">
      <c r="A289" s="104">
        <v>40626.585717592592</v>
      </c>
      <c r="B289" s="105">
        <v>60.043998718261719</v>
      </c>
      <c r="C289" s="106">
        <v>548.929931640625</v>
      </c>
      <c r="O289" s="91">
        <f t="shared" si="20"/>
        <v>1</v>
      </c>
      <c r="P289" s="91">
        <f t="shared" si="21"/>
        <v>1</v>
      </c>
      <c r="Q289" s="91">
        <f t="shared" si="22"/>
        <v>1</v>
      </c>
      <c r="R289" s="93">
        <f t="shared" si="23"/>
        <v>9.9945068359375E-4</v>
      </c>
      <c r="S289" s="91">
        <f t="shared" si="24"/>
        <v>9.9945068359375E-4</v>
      </c>
    </row>
    <row r="290" spans="1:19" x14ac:dyDescent="0.25">
      <c r="A290" s="104">
        <v>40626.585740740738</v>
      </c>
      <c r="B290" s="105">
        <v>60.046001434326172</v>
      </c>
      <c r="C290" s="106">
        <v>548.929931640625</v>
      </c>
      <c r="O290" s="91">
        <f t="shared" si="20"/>
        <v>1</v>
      </c>
      <c r="P290" s="91">
        <f t="shared" si="21"/>
        <v>1</v>
      </c>
      <c r="Q290" s="91">
        <f t="shared" si="22"/>
        <v>1</v>
      </c>
      <c r="R290" s="93">
        <f t="shared" si="23"/>
        <v>2.002716064453125E-3</v>
      </c>
      <c r="S290" s="91">
        <f t="shared" si="24"/>
        <v>2.002716064453125E-3</v>
      </c>
    </row>
    <row r="291" spans="1:19" x14ac:dyDescent="0.25">
      <c r="A291" s="104">
        <v>40626.585763888892</v>
      </c>
      <c r="B291" s="105">
        <v>60.042999267578125</v>
      </c>
      <c r="C291" s="106">
        <v>549.89166259765625</v>
      </c>
      <c r="O291" s="91">
        <f t="shared" si="20"/>
        <v>1</v>
      </c>
      <c r="P291" s="91">
        <f t="shared" si="21"/>
        <v>1</v>
      </c>
      <c r="Q291" s="91">
        <f t="shared" si="22"/>
        <v>1</v>
      </c>
      <c r="R291" s="93">
        <f t="shared" si="23"/>
        <v>-3.002166748046875E-3</v>
      </c>
      <c r="S291" s="91">
        <f t="shared" si="24"/>
        <v>3.002166748046875E-3</v>
      </c>
    </row>
    <row r="292" spans="1:19" x14ac:dyDescent="0.25">
      <c r="A292" s="104">
        <v>40626.585787037038</v>
      </c>
      <c r="B292" s="105">
        <v>60.037998199462891</v>
      </c>
      <c r="C292" s="106">
        <v>549.89166259765625</v>
      </c>
      <c r="O292" s="91">
        <f t="shared" si="20"/>
        <v>1</v>
      </c>
      <c r="P292" s="91">
        <f t="shared" si="21"/>
        <v>1</v>
      </c>
      <c r="Q292" s="91">
        <f t="shared" si="22"/>
        <v>1</v>
      </c>
      <c r="R292" s="93">
        <f t="shared" si="23"/>
        <v>-5.001068115234375E-3</v>
      </c>
      <c r="S292" s="91">
        <f t="shared" si="24"/>
        <v>5.001068115234375E-3</v>
      </c>
    </row>
    <row r="293" spans="1:19" x14ac:dyDescent="0.25">
      <c r="A293" s="104">
        <v>40626.585810185185</v>
      </c>
      <c r="B293" s="105">
        <v>60.03900146484375</v>
      </c>
      <c r="C293" s="106">
        <v>550.06658935546875</v>
      </c>
      <c r="O293" s="91">
        <f t="shared" si="20"/>
        <v>1</v>
      </c>
      <c r="P293" s="91">
        <f t="shared" si="21"/>
        <v>1</v>
      </c>
      <c r="Q293" s="91">
        <f t="shared" si="22"/>
        <v>1</v>
      </c>
      <c r="R293" s="93">
        <f t="shared" si="23"/>
        <v>1.003265380859375E-3</v>
      </c>
      <c r="S293" s="91">
        <f t="shared" si="24"/>
        <v>1.003265380859375E-3</v>
      </c>
    </row>
    <row r="294" spans="1:19" x14ac:dyDescent="0.25">
      <c r="A294" s="104">
        <v>40626.585833333331</v>
      </c>
      <c r="B294" s="105">
        <v>60.036998748779297</v>
      </c>
      <c r="C294" s="106">
        <v>550.06658935546875</v>
      </c>
      <c r="O294" s="91">
        <f t="shared" si="20"/>
        <v>1</v>
      </c>
      <c r="P294" s="91">
        <f t="shared" si="21"/>
        <v>1</v>
      </c>
      <c r="Q294" s="91">
        <f t="shared" si="22"/>
        <v>1</v>
      </c>
      <c r="R294" s="93">
        <f t="shared" si="23"/>
        <v>-2.002716064453125E-3</v>
      </c>
      <c r="S294" s="91">
        <f t="shared" si="24"/>
        <v>2.002716064453125E-3</v>
      </c>
    </row>
    <row r="295" spans="1:19" x14ac:dyDescent="0.25">
      <c r="A295" s="104">
        <v>40626.585856481484</v>
      </c>
      <c r="B295" s="105">
        <v>60.034000396728516</v>
      </c>
      <c r="C295" s="106">
        <v>550.56585693359375</v>
      </c>
      <c r="O295" s="91">
        <f t="shared" si="20"/>
        <v>1</v>
      </c>
      <c r="P295" s="91">
        <f t="shared" si="21"/>
        <v>1</v>
      </c>
      <c r="Q295" s="91">
        <f t="shared" si="22"/>
        <v>1</v>
      </c>
      <c r="R295" s="93">
        <f t="shared" si="23"/>
        <v>-2.99835205078125E-3</v>
      </c>
      <c r="S295" s="91">
        <f t="shared" si="24"/>
        <v>2.99835205078125E-3</v>
      </c>
    </row>
    <row r="296" spans="1:19" x14ac:dyDescent="0.25">
      <c r="A296" s="104">
        <v>40626.585879629631</v>
      </c>
      <c r="B296" s="105">
        <v>60.035999298095703</v>
      </c>
      <c r="C296" s="106">
        <v>550.56585693359375</v>
      </c>
      <c r="O296" s="91">
        <f t="shared" si="20"/>
        <v>1</v>
      </c>
      <c r="P296" s="91">
        <f t="shared" si="21"/>
        <v>1</v>
      </c>
      <c r="Q296" s="91">
        <f t="shared" si="22"/>
        <v>1</v>
      </c>
      <c r="R296" s="93">
        <f t="shared" si="23"/>
        <v>1.9989013671875E-3</v>
      </c>
      <c r="S296" s="91">
        <f t="shared" si="24"/>
        <v>1.9989013671875E-3</v>
      </c>
    </row>
    <row r="297" spans="1:19" x14ac:dyDescent="0.25">
      <c r="A297" s="104">
        <v>40626.585902777777</v>
      </c>
      <c r="B297" s="105">
        <v>60.034000396728516</v>
      </c>
      <c r="C297" s="106">
        <v>550.22723388671875</v>
      </c>
      <c r="O297" s="91">
        <f t="shared" si="20"/>
        <v>1</v>
      </c>
      <c r="P297" s="91">
        <f t="shared" si="21"/>
        <v>1</v>
      </c>
      <c r="Q297" s="91">
        <f t="shared" si="22"/>
        <v>1</v>
      </c>
      <c r="R297" s="93">
        <f t="shared" si="23"/>
        <v>-1.9989013671875E-3</v>
      </c>
      <c r="S297" s="91">
        <f t="shared" si="24"/>
        <v>1.9989013671875E-3</v>
      </c>
    </row>
    <row r="298" spans="1:19" x14ac:dyDescent="0.25">
      <c r="A298" s="104">
        <v>40626.585925925923</v>
      </c>
      <c r="B298" s="105">
        <v>60.035999298095703</v>
      </c>
      <c r="C298" s="106">
        <v>550.22723388671875</v>
      </c>
      <c r="O298" s="91">
        <f t="shared" si="20"/>
        <v>1</v>
      </c>
      <c r="P298" s="91">
        <f t="shared" si="21"/>
        <v>1</v>
      </c>
      <c r="Q298" s="91">
        <f t="shared" si="22"/>
        <v>1</v>
      </c>
      <c r="R298" s="93">
        <f t="shared" si="23"/>
        <v>1.9989013671875E-3</v>
      </c>
      <c r="S298" s="91">
        <f t="shared" si="24"/>
        <v>1.9989013671875E-3</v>
      </c>
    </row>
    <row r="299" spans="1:19" x14ac:dyDescent="0.25">
      <c r="A299" s="104">
        <v>40626.585949074077</v>
      </c>
      <c r="B299" s="105">
        <v>60.034999847412109</v>
      </c>
      <c r="C299" s="106">
        <v>551.49072265625</v>
      </c>
      <c r="O299" s="91">
        <f t="shared" si="20"/>
        <v>1</v>
      </c>
      <c r="P299" s="91">
        <f t="shared" si="21"/>
        <v>1</v>
      </c>
      <c r="Q299" s="91">
        <f t="shared" si="22"/>
        <v>1</v>
      </c>
      <c r="R299" s="93">
        <f t="shared" si="23"/>
        <v>-9.9945068359375E-4</v>
      </c>
      <c r="S299" s="91">
        <f t="shared" si="24"/>
        <v>9.9945068359375E-4</v>
      </c>
    </row>
    <row r="300" spans="1:19" x14ac:dyDescent="0.25">
      <c r="A300" s="104">
        <v>40626.585972222223</v>
      </c>
      <c r="B300" s="105">
        <v>60.033000946044922</v>
      </c>
      <c r="C300" s="106">
        <v>551.49072265625</v>
      </c>
      <c r="O300" s="91">
        <f t="shared" si="20"/>
        <v>1</v>
      </c>
      <c r="P300" s="91">
        <f t="shared" si="21"/>
        <v>1</v>
      </c>
      <c r="Q300" s="91">
        <f t="shared" si="22"/>
        <v>1</v>
      </c>
      <c r="R300" s="93">
        <f t="shared" si="23"/>
        <v>-1.9989013671875E-3</v>
      </c>
      <c r="S300" s="91">
        <f t="shared" si="24"/>
        <v>1.9989013671875E-3</v>
      </c>
    </row>
    <row r="301" spans="1:19" x14ac:dyDescent="0.25">
      <c r="A301" s="104">
        <v>40626.585995370369</v>
      </c>
      <c r="B301" s="105">
        <v>60.03900146484375</v>
      </c>
      <c r="C301" s="106">
        <v>551.19854736328125</v>
      </c>
      <c r="O301" s="91">
        <f t="shared" si="20"/>
        <v>1</v>
      </c>
      <c r="P301" s="91">
        <f t="shared" si="21"/>
        <v>1</v>
      </c>
      <c r="Q301" s="91">
        <f t="shared" si="22"/>
        <v>1</v>
      </c>
      <c r="R301" s="93">
        <f t="shared" si="23"/>
        <v>6.000518798828125E-3</v>
      </c>
      <c r="S301" s="91">
        <f t="shared" si="24"/>
        <v>6.000518798828125E-3</v>
      </c>
    </row>
    <row r="302" spans="1:19" x14ac:dyDescent="0.25">
      <c r="A302" s="104">
        <v>40626.586018518516</v>
      </c>
      <c r="B302" s="105">
        <v>60.041000366210938</v>
      </c>
      <c r="C302" s="106">
        <v>551.19854736328125</v>
      </c>
      <c r="O302" s="91">
        <f t="shared" si="20"/>
        <v>1</v>
      </c>
      <c r="P302" s="91">
        <f t="shared" si="21"/>
        <v>1</v>
      </c>
      <c r="Q302" s="91">
        <f t="shared" si="22"/>
        <v>1</v>
      </c>
      <c r="R302" s="93">
        <f t="shared" si="23"/>
        <v>1.9989013671875E-3</v>
      </c>
      <c r="S302" s="91">
        <f t="shared" si="24"/>
        <v>1.9989013671875E-3</v>
      </c>
    </row>
    <row r="303" spans="1:19" x14ac:dyDescent="0.25">
      <c r="A303" s="104">
        <v>40626.586041666669</v>
      </c>
      <c r="B303" s="105">
        <v>60.037998199462891</v>
      </c>
      <c r="C303" s="106">
        <v>551.098876953125</v>
      </c>
      <c r="O303" s="91">
        <f t="shared" si="20"/>
        <v>1</v>
      </c>
      <c r="P303" s="91">
        <f t="shared" si="21"/>
        <v>1</v>
      </c>
      <c r="Q303" s="91">
        <f t="shared" si="22"/>
        <v>1</v>
      </c>
      <c r="R303" s="93">
        <f t="shared" si="23"/>
        <v>-3.002166748046875E-3</v>
      </c>
      <c r="S303" s="91">
        <f t="shared" si="24"/>
        <v>3.002166748046875E-3</v>
      </c>
    </row>
    <row r="304" spans="1:19" x14ac:dyDescent="0.25">
      <c r="A304" s="104">
        <v>40626.586064814815</v>
      </c>
      <c r="B304" s="105">
        <v>60.034000396728516</v>
      </c>
      <c r="C304" s="106">
        <v>551.098876953125</v>
      </c>
      <c r="O304" s="91">
        <f t="shared" si="20"/>
        <v>1</v>
      </c>
      <c r="P304" s="91">
        <f t="shared" si="21"/>
        <v>1</v>
      </c>
      <c r="Q304" s="91">
        <f t="shared" si="22"/>
        <v>1</v>
      </c>
      <c r="R304" s="93">
        <f t="shared" si="23"/>
        <v>-3.997802734375E-3</v>
      </c>
      <c r="S304" s="91">
        <f t="shared" si="24"/>
        <v>3.997802734375E-3</v>
      </c>
    </row>
    <row r="305" spans="1:19" x14ac:dyDescent="0.25">
      <c r="A305" s="104">
        <v>40626.586087962962</v>
      </c>
      <c r="B305" s="105">
        <v>60.030998229980469</v>
      </c>
      <c r="C305" s="106">
        <v>551.5338134765625</v>
      </c>
      <c r="O305" s="91">
        <f t="shared" si="20"/>
        <v>1</v>
      </c>
      <c r="P305" s="91">
        <f t="shared" si="21"/>
        <v>1</v>
      </c>
      <c r="Q305" s="91">
        <f t="shared" si="22"/>
        <v>1</v>
      </c>
      <c r="R305" s="93">
        <f t="shared" si="23"/>
        <v>-3.002166748046875E-3</v>
      </c>
      <c r="S305" s="91">
        <f t="shared" si="24"/>
        <v>3.002166748046875E-3</v>
      </c>
    </row>
    <row r="306" spans="1:19" x14ac:dyDescent="0.25">
      <c r="A306" s="104">
        <v>40626.586111111108</v>
      </c>
      <c r="B306" s="105">
        <v>60.0260009765625</v>
      </c>
      <c r="C306" s="106">
        <v>551.5338134765625</v>
      </c>
      <c r="O306" s="91">
        <f t="shared" si="20"/>
        <v>1</v>
      </c>
      <c r="P306" s="91">
        <f t="shared" si="21"/>
        <v>1</v>
      </c>
      <c r="Q306" s="91">
        <f t="shared" si="22"/>
        <v>1</v>
      </c>
      <c r="R306" s="93">
        <f t="shared" si="23"/>
        <v>-4.99725341796875E-3</v>
      </c>
      <c r="S306" s="91">
        <f t="shared" si="24"/>
        <v>4.99725341796875E-3</v>
      </c>
    </row>
    <row r="307" spans="1:19" x14ac:dyDescent="0.25">
      <c r="A307" s="104">
        <v>40626.586134259262</v>
      </c>
      <c r="B307" s="105">
        <v>60.027000427246094</v>
      </c>
      <c r="C307" s="106">
        <v>551.26318359375</v>
      </c>
      <c r="O307" s="91">
        <f t="shared" si="20"/>
        <v>1</v>
      </c>
      <c r="P307" s="91">
        <f t="shared" si="21"/>
        <v>1</v>
      </c>
      <c r="Q307" s="91">
        <f t="shared" si="22"/>
        <v>1</v>
      </c>
      <c r="R307" s="93">
        <f t="shared" si="23"/>
        <v>9.9945068359375E-4</v>
      </c>
      <c r="S307" s="91">
        <f t="shared" si="24"/>
        <v>9.9945068359375E-4</v>
      </c>
    </row>
    <row r="308" spans="1:19" x14ac:dyDescent="0.25">
      <c r="A308" s="104">
        <v>40626.586157407408</v>
      </c>
      <c r="B308" s="105">
        <v>60.0260009765625</v>
      </c>
      <c r="C308" s="106">
        <v>551.26318359375</v>
      </c>
      <c r="O308" s="91">
        <f t="shared" si="20"/>
        <v>1</v>
      </c>
      <c r="P308" s="91">
        <f t="shared" si="21"/>
        <v>1</v>
      </c>
      <c r="Q308" s="91">
        <f t="shared" si="22"/>
        <v>1</v>
      </c>
      <c r="R308" s="93">
        <f t="shared" si="23"/>
        <v>-9.9945068359375E-4</v>
      </c>
      <c r="S308" s="91">
        <f t="shared" si="24"/>
        <v>9.9945068359375E-4</v>
      </c>
    </row>
    <row r="309" spans="1:19" x14ac:dyDescent="0.25">
      <c r="A309" s="104">
        <v>40626.586180555554</v>
      </c>
      <c r="B309" s="105">
        <v>60.0260009765625</v>
      </c>
      <c r="C309" s="106">
        <v>550.029052734375</v>
      </c>
      <c r="O309" s="91">
        <f t="shared" si="20"/>
        <v>1</v>
      </c>
      <c r="P309" s="91">
        <f t="shared" si="21"/>
        <v>1</v>
      </c>
      <c r="Q309" s="91">
        <f t="shared" si="22"/>
        <v>1</v>
      </c>
      <c r="R309" s="93">
        <f t="shared" si="23"/>
        <v>0</v>
      </c>
      <c r="S309" s="91">
        <f t="shared" si="24"/>
        <v>0</v>
      </c>
    </row>
    <row r="310" spans="1:19" x14ac:dyDescent="0.25">
      <c r="A310" s="104">
        <v>40626.5862037037</v>
      </c>
      <c r="B310" s="105">
        <v>60.023998260498047</v>
      </c>
      <c r="C310" s="106">
        <v>550.029052734375</v>
      </c>
      <c r="O310" s="91">
        <f t="shared" si="20"/>
        <v>1</v>
      </c>
      <c r="P310" s="91">
        <f t="shared" si="21"/>
        <v>1</v>
      </c>
      <c r="Q310" s="91">
        <f t="shared" si="22"/>
        <v>1</v>
      </c>
      <c r="R310" s="93">
        <f t="shared" si="23"/>
        <v>-2.002716064453125E-3</v>
      </c>
      <c r="S310" s="91">
        <f t="shared" si="24"/>
        <v>2.002716064453125E-3</v>
      </c>
    </row>
    <row r="311" spans="1:19" x14ac:dyDescent="0.25">
      <c r="A311" s="104">
        <v>40626.586226851854</v>
      </c>
      <c r="B311" s="105">
        <v>60.0260009765625</v>
      </c>
      <c r="C311" s="106">
        <v>549.86517333984375</v>
      </c>
      <c r="O311" s="91">
        <f t="shared" si="20"/>
        <v>1</v>
      </c>
      <c r="P311" s="91">
        <f t="shared" si="21"/>
        <v>1</v>
      </c>
      <c r="Q311" s="91">
        <f t="shared" si="22"/>
        <v>1</v>
      </c>
      <c r="R311" s="93">
        <f t="shared" si="23"/>
        <v>2.002716064453125E-3</v>
      </c>
      <c r="S311" s="91">
        <f t="shared" si="24"/>
        <v>2.002716064453125E-3</v>
      </c>
    </row>
    <row r="312" spans="1:19" x14ac:dyDescent="0.25">
      <c r="A312" s="104">
        <v>40626.58625</v>
      </c>
      <c r="B312" s="105">
        <v>60.025001525878906</v>
      </c>
      <c r="C312" s="106">
        <v>549.86517333984375</v>
      </c>
      <c r="O312" s="91">
        <f t="shared" si="20"/>
        <v>1</v>
      </c>
      <c r="P312" s="91">
        <f t="shared" si="21"/>
        <v>1</v>
      </c>
      <c r="Q312" s="91">
        <f t="shared" si="22"/>
        <v>1</v>
      </c>
      <c r="R312" s="93">
        <f t="shared" si="23"/>
        <v>-9.9945068359375E-4</v>
      </c>
      <c r="S312" s="91">
        <f t="shared" si="24"/>
        <v>9.9945068359375E-4</v>
      </c>
    </row>
    <row r="313" spans="1:19" x14ac:dyDescent="0.25">
      <c r="A313" s="104">
        <v>40626.586273148147</v>
      </c>
      <c r="B313" s="105">
        <v>60.023998260498047</v>
      </c>
      <c r="C313" s="106">
        <v>550.7635498046875</v>
      </c>
      <c r="O313" s="91">
        <f t="shared" si="20"/>
        <v>1</v>
      </c>
      <c r="P313" s="91">
        <f t="shared" si="21"/>
        <v>1</v>
      </c>
      <c r="Q313" s="91">
        <f t="shared" si="22"/>
        <v>1</v>
      </c>
      <c r="R313" s="93">
        <f t="shared" si="23"/>
        <v>-1.003265380859375E-3</v>
      </c>
      <c r="S313" s="91">
        <f t="shared" si="24"/>
        <v>1.003265380859375E-3</v>
      </c>
    </row>
    <row r="314" spans="1:19" x14ac:dyDescent="0.25">
      <c r="A314" s="104">
        <v>40626.586296296293</v>
      </c>
      <c r="B314" s="105">
        <v>60.028999328613281</v>
      </c>
      <c r="C314" s="106">
        <v>550.7635498046875</v>
      </c>
      <c r="O314" s="91">
        <f t="shared" si="20"/>
        <v>1</v>
      </c>
      <c r="P314" s="91">
        <f t="shared" si="21"/>
        <v>1</v>
      </c>
      <c r="Q314" s="91">
        <f t="shared" si="22"/>
        <v>1</v>
      </c>
      <c r="R314" s="93">
        <f t="shared" si="23"/>
        <v>5.001068115234375E-3</v>
      </c>
      <c r="S314" s="91">
        <f t="shared" si="24"/>
        <v>5.001068115234375E-3</v>
      </c>
    </row>
    <row r="315" spans="1:19" x14ac:dyDescent="0.25">
      <c r="A315" s="104">
        <v>40626.586319444446</v>
      </c>
      <c r="B315" s="105">
        <v>60.035999298095703</v>
      </c>
      <c r="C315" s="106">
        <v>549.9412841796875</v>
      </c>
      <c r="O315" s="91">
        <f t="shared" si="20"/>
        <v>1</v>
      </c>
      <c r="P315" s="91">
        <f t="shared" si="21"/>
        <v>1</v>
      </c>
      <c r="Q315" s="91">
        <f t="shared" si="22"/>
        <v>1</v>
      </c>
      <c r="R315" s="93">
        <f t="shared" si="23"/>
        <v>6.999969482421875E-3</v>
      </c>
      <c r="S315" s="91">
        <f t="shared" si="24"/>
        <v>6.999969482421875E-3</v>
      </c>
    </row>
    <row r="316" spans="1:19" x14ac:dyDescent="0.25">
      <c r="A316" s="104">
        <v>40626.586342592593</v>
      </c>
      <c r="B316" s="105">
        <v>60.040000915527344</v>
      </c>
      <c r="C316" s="106">
        <v>549.9412841796875</v>
      </c>
      <c r="O316" s="91">
        <f t="shared" si="20"/>
        <v>1</v>
      </c>
      <c r="P316" s="91">
        <f t="shared" si="21"/>
        <v>1</v>
      </c>
      <c r="Q316" s="91">
        <f t="shared" si="22"/>
        <v>1</v>
      </c>
      <c r="R316" s="93">
        <f t="shared" si="23"/>
        <v>4.001617431640625E-3</v>
      </c>
      <c r="S316" s="91">
        <f t="shared" si="24"/>
        <v>4.001617431640625E-3</v>
      </c>
    </row>
    <row r="317" spans="1:19" x14ac:dyDescent="0.25">
      <c r="A317" s="104">
        <v>40626.586365740739</v>
      </c>
      <c r="B317" s="105">
        <v>60.046001434326172</v>
      </c>
      <c r="C317" s="106">
        <v>549.5240478515625</v>
      </c>
      <c r="O317" s="91">
        <f t="shared" si="20"/>
        <v>1</v>
      </c>
      <c r="P317" s="91">
        <f t="shared" si="21"/>
        <v>1</v>
      </c>
      <c r="Q317" s="91">
        <f t="shared" si="22"/>
        <v>1</v>
      </c>
      <c r="R317" s="93">
        <f t="shared" si="23"/>
        <v>6.000518798828125E-3</v>
      </c>
      <c r="S317" s="91">
        <f t="shared" si="24"/>
        <v>6.000518798828125E-3</v>
      </c>
    </row>
    <row r="318" spans="1:19" x14ac:dyDescent="0.25">
      <c r="A318" s="104">
        <v>40626.586388888885</v>
      </c>
      <c r="B318" s="105">
        <v>60.048000335693359</v>
      </c>
      <c r="C318" s="106">
        <v>549.5240478515625</v>
      </c>
      <c r="O318" s="91">
        <f t="shared" si="20"/>
        <v>1</v>
      </c>
      <c r="P318" s="91">
        <f t="shared" si="21"/>
        <v>1</v>
      </c>
      <c r="Q318" s="91">
        <f t="shared" si="22"/>
        <v>1</v>
      </c>
      <c r="R318" s="93">
        <f t="shared" si="23"/>
        <v>1.9989013671875E-3</v>
      </c>
      <c r="S318" s="91">
        <f t="shared" si="24"/>
        <v>1.9989013671875E-3</v>
      </c>
    </row>
    <row r="319" spans="1:19" x14ac:dyDescent="0.25">
      <c r="A319" s="104">
        <v>40626.586412037039</v>
      </c>
      <c r="B319" s="105">
        <v>60.047000885009766</v>
      </c>
      <c r="C319" s="106">
        <v>548.00616455078125</v>
      </c>
      <c r="O319" s="91">
        <f t="shared" si="20"/>
        <v>1</v>
      </c>
      <c r="P319" s="91">
        <f t="shared" si="21"/>
        <v>1</v>
      </c>
      <c r="Q319" s="91">
        <f t="shared" si="22"/>
        <v>1</v>
      </c>
      <c r="R319" s="93">
        <f t="shared" si="23"/>
        <v>-9.9945068359375E-4</v>
      </c>
      <c r="S319" s="91">
        <f t="shared" si="24"/>
        <v>9.9945068359375E-4</v>
      </c>
    </row>
    <row r="320" spans="1:19" x14ac:dyDescent="0.25">
      <c r="A320" s="104">
        <v>40626.586435185185</v>
      </c>
      <c r="B320" s="105">
        <v>60.046001434326172</v>
      </c>
      <c r="C320" s="106">
        <v>548.00616455078125</v>
      </c>
      <c r="O320" s="91">
        <f t="shared" si="20"/>
        <v>1</v>
      </c>
      <c r="P320" s="91">
        <f t="shared" si="21"/>
        <v>1</v>
      </c>
      <c r="Q320" s="91">
        <f t="shared" si="22"/>
        <v>1</v>
      </c>
      <c r="R320" s="93">
        <f t="shared" si="23"/>
        <v>-9.9945068359375E-4</v>
      </c>
      <c r="S320" s="91">
        <f t="shared" si="24"/>
        <v>9.9945068359375E-4</v>
      </c>
    </row>
    <row r="321" spans="1:19" x14ac:dyDescent="0.25">
      <c r="A321" s="104">
        <v>40626.586458333331</v>
      </c>
      <c r="B321" s="105">
        <v>60.043998718261719</v>
      </c>
      <c r="C321" s="106">
        <v>547.00958251953125</v>
      </c>
      <c r="O321" s="91">
        <f t="shared" si="20"/>
        <v>1</v>
      </c>
      <c r="P321" s="91">
        <f t="shared" si="21"/>
        <v>1</v>
      </c>
      <c r="Q321" s="91">
        <f t="shared" si="22"/>
        <v>1</v>
      </c>
      <c r="R321" s="93">
        <f t="shared" si="23"/>
        <v>-2.002716064453125E-3</v>
      </c>
      <c r="S321" s="91">
        <f t="shared" si="24"/>
        <v>2.002716064453125E-3</v>
      </c>
    </row>
    <row r="322" spans="1:19" x14ac:dyDescent="0.25">
      <c r="A322" s="104">
        <v>40626.586481481485</v>
      </c>
      <c r="B322" s="105">
        <v>60.047000885009766</v>
      </c>
      <c r="C322" s="106">
        <v>547.00958251953125</v>
      </c>
      <c r="O322" s="91">
        <f t="shared" si="20"/>
        <v>1</v>
      </c>
      <c r="P322" s="91">
        <f t="shared" si="21"/>
        <v>1</v>
      </c>
      <c r="Q322" s="91">
        <f t="shared" si="22"/>
        <v>1</v>
      </c>
      <c r="R322" s="93">
        <f t="shared" si="23"/>
        <v>3.002166748046875E-3</v>
      </c>
      <c r="S322" s="91">
        <f t="shared" si="24"/>
        <v>3.002166748046875E-3</v>
      </c>
    </row>
    <row r="323" spans="1:19" x14ac:dyDescent="0.25">
      <c r="A323" s="104">
        <v>40626.586504629631</v>
      </c>
      <c r="B323" s="105">
        <v>60.046001434326172</v>
      </c>
      <c r="C323" s="106">
        <v>546.652099609375</v>
      </c>
      <c r="O323" s="91">
        <f t="shared" si="20"/>
        <v>1</v>
      </c>
      <c r="P323" s="91">
        <f t="shared" si="21"/>
        <v>1</v>
      </c>
      <c r="Q323" s="91">
        <f t="shared" si="22"/>
        <v>1</v>
      </c>
      <c r="R323" s="93">
        <f t="shared" si="23"/>
        <v>-9.9945068359375E-4</v>
      </c>
      <c r="S323" s="91">
        <f t="shared" si="24"/>
        <v>9.9945068359375E-4</v>
      </c>
    </row>
    <row r="324" spans="1:19" x14ac:dyDescent="0.25">
      <c r="A324" s="104">
        <v>40626.586527777778</v>
      </c>
      <c r="B324" s="105">
        <v>60.047000885009766</v>
      </c>
      <c r="C324" s="106">
        <v>546.652099609375</v>
      </c>
      <c r="O324" s="91">
        <f t="shared" si="20"/>
        <v>1</v>
      </c>
      <c r="P324" s="91">
        <f t="shared" si="21"/>
        <v>1</v>
      </c>
      <c r="Q324" s="91">
        <f t="shared" si="22"/>
        <v>1</v>
      </c>
      <c r="R324" s="93">
        <f t="shared" si="23"/>
        <v>9.9945068359375E-4</v>
      </c>
      <c r="S324" s="91">
        <f t="shared" si="24"/>
        <v>9.9945068359375E-4</v>
      </c>
    </row>
    <row r="325" spans="1:19" x14ac:dyDescent="0.25">
      <c r="A325" s="104">
        <v>40626.586550925924</v>
      </c>
      <c r="B325" s="105">
        <v>60.047000885009766</v>
      </c>
      <c r="C325" s="106">
        <v>546.4783935546875</v>
      </c>
      <c r="O325" s="91">
        <f t="shared" si="20"/>
        <v>1</v>
      </c>
      <c r="P325" s="91">
        <f t="shared" si="21"/>
        <v>1</v>
      </c>
      <c r="Q325" s="91">
        <f t="shared" si="22"/>
        <v>1</v>
      </c>
      <c r="R325" s="93">
        <f t="shared" si="23"/>
        <v>0</v>
      </c>
      <c r="S325" s="91">
        <f t="shared" si="24"/>
        <v>0</v>
      </c>
    </row>
    <row r="326" spans="1:19" x14ac:dyDescent="0.25">
      <c r="A326" s="104">
        <v>40626.586574074077</v>
      </c>
      <c r="B326" s="105">
        <v>60.047000885009766</v>
      </c>
      <c r="C326" s="106">
        <v>546.4783935546875</v>
      </c>
      <c r="O326" s="91">
        <f t="shared" si="20"/>
        <v>1</v>
      </c>
      <c r="P326" s="91">
        <f t="shared" si="21"/>
        <v>1</v>
      </c>
      <c r="Q326" s="91">
        <f t="shared" si="22"/>
        <v>1</v>
      </c>
      <c r="R326" s="93">
        <f t="shared" si="23"/>
        <v>0</v>
      </c>
      <c r="S326" s="91">
        <f t="shared" si="24"/>
        <v>0</v>
      </c>
    </row>
    <row r="327" spans="1:19" x14ac:dyDescent="0.25">
      <c r="A327" s="104">
        <v>40626.586597222224</v>
      </c>
      <c r="B327" s="105">
        <v>60.046001434326172</v>
      </c>
      <c r="C327" s="106">
        <v>547.62298583984375</v>
      </c>
      <c r="O327" s="91">
        <f t="shared" si="20"/>
        <v>1</v>
      </c>
      <c r="P327" s="91">
        <f t="shared" si="21"/>
        <v>1</v>
      </c>
      <c r="Q327" s="91">
        <f t="shared" si="22"/>
        <v>1</v>
      </c>
      <c r="R327" s="93">
        <f t="shared" si="23"/>
        <v>-9.9945068359375E-4</v>
      </c>
      <c r="S327" s="91">
        <f t="shared" si="24"/>
        <v>9.9945068359375E-4</v>
      </c>
    </row>
    <row r="328" spans="1:19" x14ac:dyDescent="0.25">
      <c r="A328" s="104">
        <v>40626.58662037037</v>
      </c>
      <c r="B328" s="105">
        <v>60.048999786376953</v>
      </c>
      <c r="C328" s="106">
        <v>547.62298583984375</v>
      </c>
      <c r="O328" s="91">
        <f t="shared" ref="O328:O391" si="25">IF(ROW()&lt;$O$5,0,1)</f>
        <v>1</v>
      </c>
      <c r="P328" s="91">
        <f t="shared" ref="P328:P391" si="26">IF((O328=1)*(B328&gt;$P$2),1,0)</f>
        <v>1</v>
      </c>
      <c r="Q328" s="91">
        <f t="shared" si="22"/>
        <v>1</v>
      </c>
      <c r="R328" s="93">
        <f t="shared" si="23"/>
        <v>2.99835205078125E-3</v>
      </c>
      <c r="S328" s="91">
        <f t="shared" si="24"/>
        <v>2.99835205078125E-3</v>
      </c>
    </row>
    <row r="329" spans="1:19" x14ac:dyDescent="0.25">
      <c r="A329" s="104">
        <v>40626.586643518516</v>
      </c>
      <c r="B329" s="105">
        <v>60.049999237060547</v>
      </c>
      <c r="C329" s="106">
        <v>548.46832275390625</v>
      </c>
      <c r="O329" s="91">
        <f t="shared" si="25"/>
        <v>1</v>
      </c>
      <c r="P329" s="91">
        <f t="shared" si="26"/>
        <v>1</v>
      </c>
      <c r="Q329" s="91">
        <f t="shared" ref="Q329:Q392" si="27">IF(ROW()&lt;O$3,0,1)</f>
        <v>1</v>
      </c>
      <c r="R329" s="93">
        <f t="shared" ref="R329:R392" si="28">B329-B328</f>
        <v>9.9945068359375E-4</v>
      </c>
      <c r="S329" s="91">
        <f t="shared" ref="S329:S392" si="29">ABS(R329)</f>
        <v>9.9945068359375E-4</v>
      </c>
    </row>
    <row r="330" spans="1:19" x14ac:dyDescent="0.25">
      <c r="A330" s="104">
        <v>40626.58666666667</v>
      </c>
      <c r="B330" s="105">
        <v>60.048999786376953</v>
      </c>
      <c r="C330" s="106">
        <v>548.46832275390625</v>
      </c>
      <c r="O330" s="91">
        <f t="shared" si="25"/>
        <v>1</v>
      </c>
      <c r="P330" s="91">
        <f t="shared" si="26"/>
        <v>1</v>
      </c>
      <c r="Q330" s="91">
        <f t="shared" si="27"/>
        <v>1</v>
      </c>
      <c r="R330" s="93">
        <f t="shared" si="28"/>
        <v>-9.9945068359375E-4</v>
      </c>
      <c r="S330" s="91">
        <f t="shared" si="29"/>
        <v>9.9945068359375E-4</v>
      </c>
    </row>
    <row r="331" spans="1:19" x14ac:dyDescent="0.25">
      <c r="A331" s="104">
        <v>40626.586689814816</v>
      </c>
      <c r="B331" s="105">
        <v>60.047000885009766</v>
      </c>
      <c r="C331" s="106">
        <v>548.2669677734375</v>
      </c>
      <c r="O331" s="91">
        <f t="shared" si="25"/>
        <v>1</v>
      </c>
      <c r="P331" s="91">
        <f t="shared" si="26"/>
        <v>1</v>
      </c>
      <c r="Q331" s="91">
        <f t="shared" si="27"/>
        <v>1</v>
      </c>
      <c r="R331" s="93">
        <f t="shared" si="28"/>
        <v>-1.9989013671875E-3</v>
      </c>
      <c r="S331" s="91">
        <f t="shared" si="29"/>
        <v>1.9989013671875E-3</v>
      </c>
    </row>
    <row r="332" spans="1:19" x14ac:dyDescent="0.25">
      <c r="A332" s="104">
        <v>40626.586712962962</v>
      </c>
      <c r="B332" s="105">
        <v>60.042999267578125</v>
      </c>
      <c r="C332" s="106">
        <v>548.2669677734375</v>
      </c>
      <c r="O332" s="91">
        <f t="shared" si="25"/>
        <v>1</v>
      </c>
      <c r="P332" s="91">
        <f t="shared" si="26"/>
        <v>1</v>
      </c>
      <c r="Q332" s="91">
        <f t="shared" si="27"/>
        <v>1</v>
      </c>
      <c r="R332" s="93">
        <f t="shared" si="28"/>
        <v>-4.001617431640625E-3</v>
      </c>
      <c r="S332" s="91">
        <f t="shared" si="29"/>
        <v>4.001617431640625E-3</v>
      </c>
    </row>
    <row r="333" spans="1:19" x14ac:dyDescent="0.25">
      <c r="A333" s="104">
        <v>40626.586736111109</v>
      </c>
      <c r="B333" s="105">
        <v>60.041999816894531</v>
      </c>
      <c r="C333" s="106">
        <v>545.750244140625</v>
      </c>
      <c r="O333" s="91">
        <f t="shared" si="25"/>
        <v>1</v>
      </c>
      <c r="P333" s="91">
        <f t="shared" si="26"/>
        <v>1</v>
      </c>
      <c r="Q333" s="91">
        <f t="shared" si="27"/>
        <v>1</v>
      </c>
      <c r="R333" s="93">
        <f t="shared" si="28"/>
        <v>-9.9945068359375E-4</v>
      </c>
      <c r="S333" s="91">
        <f t="shared" si="29"/>
        <v>9.9945068359375E-4</v>
      </c>
    </row>
    <row r="334" spans="1:19" x14ac:dyDescent="0.25">
      <c r="A334" s="104">
        <v>40626.586759259262</v>
      </c>
      <c r="B334" s="105">
        <v>60.037998199462891</v>
      </c>
      <c r="C334" s="106">
        <v>545.750244140625</v>
      </c>
      <c r="O334" s="91">
        <f t="shared" si="25"/>
        <v>1</v>
      </c>
      <c r="P334" s="91">
        <f t="shared" si="26"/>
        <v>1</v>
      </c>
      <c r="Q334" s="91">
        <f t="shared" si="27"/>
        <v>1</v>
      </c>
      <c r="R334" s="93">
        <f t="shared" si="28"/>
        <v>-4.001617431640625E-3</v>
      </c>
      <c r="S334" s="91">
        <f t="shared" si="29"/>
        <v>4.001617431640625E-3</v>
      </c>
    </row>
    <row r="335" spans="1:19" x14ac:dyDescent="0.25">
      <c r="A335" s="104">
        <v>40626.586782407408</v>
      </c>
      <c r="B335" s="105">
        <v>60.037998199462891</v>
      </c>
      <c r="C335" s="106">
        <v>547.59759521484375</v>
      </c>
      <c r="O335" s="91">
        <f t="shared" si="25"/>
        <v>1</v>
      </c>
      <c r="P335" s="91">
        <f t="shared" si="26"/>
        <v>1</v>
      </c>
      <c r="Q335" s="91">
        <f t="shared" si="27"/>
        <v>1</v>
      </c>
      <c r="R335" s="93">
        <f t="shared" si="28"/>
        <v>0</v>
      </c>
      <c r="S335" s="91">
        <f t="shared" si="29"/>
        <v>0</v>
      </c>
    </row>
    <row r="336" spans="1:19" x14ac:dyDescent="0.25">
      <c r="A336" s="104">
        <v>40626.586805555555</v>
      </c>
      <c r="B336" s="105">
        <v>60.035999298095703</v>
      </c>
      <c r="C336" s="106">
        <v>547.59759521484375</v>
      </c>
      <c r="O336" s="91">
        <f t="shared" si="25"/>
        <v>1</v>
      </c>
      <c r="P336" s="91">
        <f t="shared" si="26"/>
        <v>1</v>
      </c>
      <c r="Q336" s="91">
        <f t="shared" si="27"/>
        <v>1</v>
      </c>
      <c r="R336" s="93">
        <f t="shared" si="28"/>
        <v>-1.9989013671875E-3</v>
      </c>
      <c r="S336" s="91">
        <f t="shared" si="29"/>
        <v>1.9989013671875E-3</v>
      </c>
    </row>
    <row r="337" spans="1:19" x14ac:dyDescent="0.25">
      <c r="A337" s="104">
        <v>40626.586828703701</v>
      </c>
      <c r="B337" s="105">
        <v>60.033000946044922</v>
      </c>
      <c r="C337" s="106">
        <v>546.10040283203125</v>
      </c>
      <c r="O337" s="91">
        <f t="shared" si="25"/>
        <v>1</v>
      </c>
      <c r="P337" s="91">
        <f t="shared" si="26"/>
        <v>1</v>
      </c>
      <c r="Q337" s="91">
        <f t="shared" si="27"/>
        <v>1</v>
      </c>
      <c r="R337" s="93">
        <f t="shared" si="28"/>
        <v>-2.99835205078125E-3</v>
      </c>
      <c r="S337" s="91">
        <f t="shared" si="29"/>
        <v>2.99835205078125E-3</v>
      </c>
    </row>
    <row r="338" spans="1:19" x14ac:dyDescent="0.25">
      <c r="A338" s="104">
        <v>40626.586851851855</v>
      </c>
      <c r="B338" s="105">
        <v>60.030998229980469</v>
      </c>
      <c r="C338" s="106">
        <v>546.10040283203125</v>
      </c>
      <c r="O338" s="91">
        <f t="shared" si="25"/>
        <v>1</v>
      </c>
      <c r="P338" s="91">
        <f t="shared" si="26"/>
        <v>1</v>
      </c>
      <c r="Q338" s="91">
        <f t="shared" si="27"/>
        <v>1</v>
      </c>
      <c r="R338" s="93">
        <f t="shared" si="28"/>
        <v>-2.002716064453125E-3</v>
      </c>
      <c r="S338" s="91">
        <f t="shared" si="29"/>
        <v>2.002716064453125E-3</v>
      </c>
    </row>
    <row r="339" spans="1:19" x14ac:dyDescent="0.25">
      <c r="A339" s="104">
        <v>40626.586875000001</v>
      </c>
      <c r="B339" s="105">
        <v>60.034999847412109</v>
      </c>
      <c r="C339" s="106">
        <v>545.72650146484375</v>
      </c>
      <c r="O339" s="91">
        <f t="shared" si="25"/>
        <v>1</v>
      </c>
      <c r="P339" s="91">
        <f t="shared" si="26"/>
        <v>1</v>
      </c>
      <c r="Q339" s="91">
        <f t="shared" si="27"/>
        <v>1</v>
      </c>
      <c r="R339" s="93">
        <f t="shared" si="28"/>
        <v>4.001617431640625E-3</v>
      </c>
      <c r="S339" s="91">
        <f t="shared" si="29"/>
        <v>4.001617431640625E-3</v>
      </c>
    </row>
    <row r="340" spans="1:19" x14ac:dyDescent="0.25">
      <c r="A340" s="104">
        <v>40626.586898148147</v>
      </c>
      <c r="B340" s="105">
        <v>60.036998748779297</v>
      </c>
      <c r="C340" s="106">
        <v>545.72650146484375</v>
      </c>
      <c r="O340" s="91">
        <f t="shared" si="25"/>
        <v>1</v>
      </c>
      <c r="P340" s="91">
        <f t="shared" si="26"/>
        <v>1</v>
      </c>
      <c r="Q340" s="91">
        <f t="shared" si="27"/>
        <v>1</v>
      </c>
      <c r="R340" s="93">
        <f t="shared" si="28"/>
        <v>1.9989013671875E-3</v>
      </c>
      <c r="S340" s="91">
        <f t="shared" si="29"/>
        <v>1.9989013671875E-3</v>
      </c>
    </row>
    <row r="341" spans="1:19" x14ac:dyDescent="0.25">
      <c r="A341" s="104">
        <v>40626.586921296293</v>
      </c>
      <c r="B341" s="105">
        <v>60.040000915527344</v>
      </c>
      <c r="C341" s="106">
        <v>545.43621826171875</v>
      </c>
      <c r="O341" s="91">
        <f t="shared" si="25"/>
        <v>1</v>
      </c>
      <c r="P341" s="91">
        <f t="shared" si="26"/>
        <v>1</v>
      </c>
      <c r="Q341" s="91">
        <f t="shared" si="27"/>
        <v>1</v>
      </c>
      <c r="R341" s="93">
        <f t="shared" si="28"/>
        <v>3.002166748046875E-3</v>
      </c>
      <c r="S341" s="91">
        <f t="shared" si="29"/>
        <v>3.002166748046875E-3</v>
      </c>
    </row>
    <row r="342" spans="1:19" x14ac:dyDescent="0.25">
      <c r="A342" s="104">
        <v>40626.586944444447</v>
      </c>
      <c r="B342" s="105">
        <v>60.03900146484375</v>
      </c>
      <c r="C342" s="106">
        <v>545.43621826171875</v>
      </c>
      <c r="O342" s="91">
        <f t="shared" si="25"/>
        <v>1</v>
      </c>
      <c r="P342" s="91">
        <f t="shared" si="26"/>
        <v>1</v>
      </c>
      <c r="Q342" s="91">
        <f t="shared" si="27"/>
        <v>1</v>
      </c>
      <c r="R342" s="93">
        <f t="shared" si="28"/>
        <v>-9.9945068359375E-4</v>
      </c>
      <c r="S342" s="91">
        <f t="shared" si="29"/>
        <v>9.9945068359375E-4</v>
      </c>
    </row>
    <row r="343" spans="1:19" x14ac:dyDescent="0.25">
      <c r="A343" s="104">
        <v>40626.586967592593</v>
      </c>
      <c r="B343" s="105">
        <v>60.037998199462891</v>
      </c>
      <c r="C343" s="106">
        <v>545.73870849609375</v>
      </c>
      <c r="O343" s="91">
        <f t="shared" si="25"/>
        <v>1</v>
      </c>
      <c r="P343" s="91">
        <f t="shared" si="26"/>
        <v>1</v>
      </c>
      <c r="Q343" s="91">
        <f t="shared" si="27"/>
        <v>1</v>
      </c>
      <c r="R343" s="93">
        <f t="shared" si="28"/>
        <v>-1.003265380859375E-3</v>
      </c>
      <c r="S343" s="91">
        <f t="shared" si="29"/>
        <v>1.003265380859375E-3</v>
      </c>
    </row>
    <row r="344" spans="1:19" x14ac:dyDescent="0.25">
      <c r="A344" s="104">
        <v>40626.58699074074</v>
      </c>
      <c r="B344" s="105">
        <v>60.035999298095703</v>
      </c>
      <c r="C344" s="106">
        <v>545.73870849609375</v>
      </c>
      <c r="O344" s="91">
        <f t="shared" si="25"/>
        <v>1</v>
      </c>
      <c r="P344" s="91">
        <f t="shared" si="26"/>
        <v>1</v>
      </c>
      <c r="Q344" s="91">
        <f t="shared" si="27"/>
        <v>1</v>
      </c>
      <c r="R344" s="93">
        <f t="shared" si="28"/>
        <v>-1.9989013671875E-3</v>
      </c>
      <c r="S344" s="91">
        <f t="shared" si="29"/>
        <v>1.9989013671875E-3</v>
      </c>
    </row>
    <row r="345" spans="1:19" x14ac:dyDescent="0.25">
      <c r="A345" s="104">
        <v>40626.587013888886</v>
      </c>
      <c r="B345" s="105">
        <v>60.032001495361328</v>
      </c>
      <c r="C345" s="106">
        <v>545.1893310546875</v>
      </c>
      <c r="O345" s="91">
        <f t="shared" si="25"/>
        <v>1</v>
      </c>
      <c r="P345" s="91">
        <f t="shared" si="26"/>
        <v>1</v>
      </c>
      <c r="Q345" s="91">
        <f t="shared" si="27"/>
        <v>1</v>
      </c>
      <c r="R345" s="93">
        <f t="shared" si="28"/>
        <v>-3.997802734375E-3</v>
      </c>
      <c r="S345" s="91">
        <f t="shared" si="29"/>
        <v>3.997802734375E-3</v>
      </c>
    </row>
    <row r="346" spans="1:19" x14ac:dyDescent="0.25">
      <c r="A346" s="104">
        <v>40626.587037037039</v>
      </c>
      <c r="B346" s="105">
        <v>60.029998779296875</v>
      </c>
      <c r="C346" s="106">
        <v>545.1893310546875</v>
      </c>
      <c r="O346" s="91">
        <f t="shared" si="25"/>
        <v>1</v>
      </c>
      <c r="P346" s="91">
        <f t="shared" si="26"/>
        <v>1</v>
      </c>
      <c r="Q346" s="91">
        <f t="shared" si="27"/>
        <v>1</v>
      </c>
      <c r="R346" s="93">
        <f t="shared" si="28"/>
        <v>-2.002716064453125E-3</v>
      </c>
      <c r="S346" s="91">
        <f t="shared" si="29"/>
        <v>2.002716064453125E-3</v>
      </c>
    </row>
    <row r="347" spans="1:19" x14ac:dyDescent="0.25">
      <c r="A347" s="104">
        <v>40626.587060185186</v>
      </c>
      <c r="B347" s="105">
        <v>60.029998779296875</v>
      </c>
      <c r="C347" s="106">
        <v>546.314208984375</v>
      </c>
      <c r="O347" s="91">
        <f t="shared" si="25"/>
        <v>1</v>
      </c>
      <c r="P347" s="91">
        <f t="shared" si="26"/>
        <v>1</v>
      </c>
      <c r="Q347" s="91">
        <f t="shared" si="27"/>
        <v>1</v>
      </c>
      <c r="R347" s="93">
        <f t="shared" si="28"/>
        <v>0</v>
      </c>
      <c r="S347" s="91">
        <f t="shared" si="29"/>
        <v>0</v>
      </c>
    </row>
    <row r="348" spans="1:19" x14ac:dyDescent="0.25">
      <c r="A348" s="104">
        <v>40626.587083333332</v>
      </c>
      <c r="B348" s="105">
        <v>60.028999328613281</v>
      </c>
      <c r="C348" s="106">
        <v>546.314208984375</v>
      </c>
      <c r="O348" s="91">
        <f t="shared" si="25"/>
        <v>1</v>
      </c>
      <c r="P348" s="91">
        <f t="shared" si="26"/>
        <v>1</v>
      </c>
      <c r="Q348" s="91">
        <f t="shared" si="27"/>
        <v>1</v>
      </c>
      <c r="R348" s="93">
        <f t="shared" si="28"/>
        <v>-9.9945068359375E-4</v>
      </c>
      <c r="S348" s="91">
        <f t="shared" si="29"/>
        <v>9.9945068359375E-4</v>
      </c>
    </row>
    <row r="349" spans="1:19" x14ac:dyDescent="0.25">
      <c r="A349" s="104">
        <v>40626.587106481478</v>
      </c>
      <c r="B349" s="105">
        <v>60.032001495361328</v>
      </c>
      <c r="C349" s="106">
        <v>545.64849853515625</v>
      </c>
      <c r="O349" s="91">
        <f t="shared" si="25"/>
        <v>1</v>
      </c>
      <c r="P349" s="91">
        <f t="shared" si="26"/>
        <v>1</v>
      </c>
      <c r="Q349" s="91">
        <f t="shared" si="27"/>
        <v>1</v>
      </c>
      <c r="R349" s="93">
        <f t="shared" si="28"/>
        <v>3.002166748046875E-3</v>
      </c>
      <c r="S349" s="91">
        <f t="shared" si="29"/>
        <v>3.002166748046875E-3</v>
      </c>
    </row>
    <row r="350" spans="1:19" x14ac:dyDescent="0.25">
      <c r="A350" s="104">
        <v>40626.587129629632</v>
      </c>
      <c r="B350" s="105">
        <v>60.032001495361328</v>
      </c>
      <c r="C350" s="106">
        <v>545.64849853515625</v>
      </c>
      <c r="O350" s="91">
        <f t="shared" si="25"/>
        <v>1</v>
      </c>
      <c r="P350" s="91">
        <f t="shared" si="26"/>
        <v>1</v>
      </c>
      <c r="Q350" s="91">
        <f t="shared" si="27"/>
        <v>1</v>
      </c>
      <c r="R350" s="93">
        <f t="shared" si="28"/>
        <v>0</v>
      </c>
      <c r="S350" s="91">
        <f t="shared" si="29"/>
        <v>0</v>
      </c>
    </row>
    <row r="351" spans="1:19" x14ac:dyDescent="0.25">
      <c r="A351" s="104">
        <v>40626.587152777778</v>
      </c>
      <c r="B351" s="105">
        <v>60.029998779296875</v>
      </c>
      <c r="C351" s="106">
        <v>545.5865478515625</v>
      </c>
      <c r="O351" s="91">
        <f t="shared" si="25"/>
        <v>1</v>
      </c>
      <c r="P351" s="91">
        <f t="shared" si="26"/>
        <v>1</v>
      </c>
      <c r="Q351" s="91">
        <f t="shared" si="27"/>
        <v>1</v>
      </c>
      <c r="R351" s="93">
        <f t="shared" si="28"/>
        <v>-2.002716064453125E-3</v>
      </c>
      <c r="S351" s="91">
        <f t="shared" si="29"/>
        <v>2.002716064453125E-3</v>
      </c>
    </row>
    <row r="352" spans="1:19" x14ac:dyDescent="0.25">
      <c r="A352" s="104">
        <v>40626.587175925924</v>
      </c>
      <c r="B352" s="105">
        <v>60.032001495361328</v>
      </c>
      <c r="C352" s="106">
        <v>545.5865478515625</v>
      </c>
      <c r="O352" s="91">
        <f t="shared" si="25"/>
        <v>1</v>
      </c>
      <c r="P352" s="91">
        <f t="shared" si="26"/>
        <v>1</v>
      </c>
      <c r="Q352" s="91">
        <f t="shared" si="27"/>
        <v>1</v>
      </c>
      <c r="R352" s="93">
        <f t="shared" si="28"/>
        <v>2.002716064453125E-3</v>
      </c>
      <c r="S352" s="91">
        <f t="shared" si="29"/>
        <v>2.002716064453125E-3</v>
      </c>
    </row>
    <row r="353" spans="1:19" x14ac:dyDescent="0.25">
      <c r="A353" s="104">
        <v>40626.587199074071</v>
      </c>
      <c r="B353" s="105">
        <v>60.028999328613281</v>
      </c>
      <c r="C353" s="106">
        <v>543.96356201171875</v>
      </c>
      <c r="O353" s="91">
        <f t="shared" si="25"/>
        <v>1</v>
      </c>
      <c r="P353" s="91">
        <f t="shared" si="26"/>
        <v>1</v>
      </c>
      <c r="Q353" s="91">
        <f t="shared" si="27"/>
        <v>1</v>
      </c>
      <c r="R353" s="93">
        <f t="shared" si="28"/>
        <v>-3.002166748046875E-3</v>
      </c>
      <c r="S353" s="91">
        <f t="shared" si="29"/>
        <v>3.002166748046875E-3</v>
      </c>
    </row>
    <row r="354" spans="1:19" x14ac:dyDescent="0.25">
      <c r="A354" s="104">
        <v>40626.587222222224</v>
      </c>
      <c r="B354" s="105">
        <v>60.0260009765625</v>
      </c>
      <c r="C354" s="106">
        <v>543.96356201171875</v>
      </c>
      <c r="O354" s="91">
        <f t="shared" si="25"/>
        <v>1</v>
      </c>
      <c r="P354" s="91">
        <f t="shared" si="26"/>
        <v>1</v>
      </c>
      <c r="Q354" s="91">
        <f t="shared" si="27"/>
        <v>1</v>
      </c>
      <c r="R354" s="93">
        <f t="shared" si="28"/>
        <v>-2.99835205078125E-3</v>
      </c>
      <c r="S354" s="91">
        <f t="shared" si="29"/>
        <v>2.99835205078125E-3</v>
      </c>
    </row>
    <row r="355" spans="1:19" x14ac:dyDescent="0.25">
      <c r="A355" s="104">
        <v>40626.587245370371</v>
      </c>
      <c r="B355" s="105">
        <v>60.025001525878906</v>
      </c>
      <c r="C355" s="106">
        <v>543.45489501953125</v>
      </c>
      <c r="O355" s="91">
        <f t="shared" si="25"/>
        <v>1</v>
      </c>
      <c r="P355" s="91">
        <f t="shared" si="26"/>
        <v>1</v>
      </c>
      <c r="Q355" s="91">
        <f t="shared" si="27"/>
        <v>1</v>
      </c>
      <c r="R355" s="93">
        <f t="shared" si="28"/>
        <v>-9.9945068359375E-4</v>
      </c>
      <c r="S355" s="91">
        <f t="shared" si="29"/>
        <v>9.9945068359375E-4</v>
      </c>
    </row>
    <row r="356" spans="1:19" x14ac:dyDescent="0.25">
      <c r="A356" s="104">
        <v>40626.587268518517</v>
      </c>
      <c r="B356" s="105">
        <v>60.020000457763672</v>
      </c>
      <c r="C356" s="106">
        <v>543.45489501953125</v>
      </c>
      <c r="O356" s="91">
        <f t="shared" si="25"/>
        <v>1</v>
      </c>
      <c r="P356" s="91">
        <f t="shared" si="26"/>
        <v>1</v>
      </c>
      <c r="Q356" s="91">
        <f t="shared" si="27"/>
        <v>1</v>
      </c>
      <c r="R356" s="93">
        <f t="shared" si="28"/>
        <v>-5.001068115234375E-3</v>
      </c>
      <c r="S356" s="91">
        <f t="shared" si="29"/>
        <v>5.001068115234375E-3</v>
      </c>
    </row>
    <row r="357" spans="1:19" x14ac:dyDescent="0.25">
      <c r="A357" s="104">
        <v>40626.587291666663</v>
      </c>
      <c r="B357" s="105">
        <v>60.022998809814453</v>
      </c>
      <c r="C357" s="106">
        <v>542.86517333984375</v>
      </c>
      <c r="O357" s="91">
        <f t="shared" si="25"/>
        <v>1</v>
      </c>
      <c r="P357" s="91">
        <f t="shared" si="26"/>
        <v>1</v>
      </c>
      <c r="Q357" s="91">
        <f t="shared" si="27"/>
        <v>1</v>
      </c>
      <c r="R357" s="93">
        <f t="shared" si="28"/>
        <v>2.99835205078125E-3</v>
      </c>
      <c r="S357" s="91">
        <f t="shared" si="29"/>
        <v>2.99835205078125E-3</v>
      </c>
    </row>
    <row r="358" spans="1:19" x14ac:dyDescent="0.25">
      <c r="A358" s="104">
        <v>40626.587314814817</v>
      </c>
      <c r="B358" s="105">
        <v>60.015998840332031</v>
      </c>
      <c r="C358" s="106">
        <v>542.86517333984375</v>
      </c>
      <c r="O358" s="91">
        <f t="shared" si="25"/>
        <v>1</v>
      </c>
      <c r="P358" s="91">
        <f t="shared" si="26"/>
        <v>1</v>
      </c>
      <c r="Q358" s="91">
        <f t="shared" si="27"/>
        <v>1</v>
      </c>
      <c r="R358" s="93">
        <f t="shared" si="28"/>
        <v>-6.999969482421875E-3</v>
      </c>
      <c r="S358" s="91">
        <f t="shared" si="29"/>
        <v>6.999969482421875E-3</v>
      </c>
    </row>
    <row r="359" spans="1:19" x14ac:dyDescent="0.25">
      <c r="A359" s="104">
        <v>40626.587337962963</v>
      </c>
      <c r="B359" s="105">
        <v>60.012001037597656</v>
      </c>
      <c r="C359" s="106">
        <v>543.6949462890625</v>
      </c>
      <c r="O359" s="91">
        <f t="shared" si="25"/>
        <v>1</v>
      </c>
      <c r="P359" s="91">
        <f t="shared" si="26"/>
        <v>1</v>
      </c>
      <c r="Q359" s="91">
        <f t="shared" si="27"/>
        <v>1</v>
      </c>
      <c r="R359" s="93">
        <f t="shared" si="28"/>
        <v>-3.997802734375E-3</v>
      </c>
      <c r="S359" s="91">
        <f t="shared" si="29"/>
        <v>3.997802734375E-3</v>
      </c>
    </row>
    <row r="360" spans="1:19" x14ac:dyDescent="0.25">
      <c r="A360" s="104">
        <v>40626.587361111109</v>
      </c>
      <c r="B360" s="105">
        <v>60.011001586914063</v>
      </c>
      <c r="C360" s="106">
        <v>543.6949462890625</v>
      </c>
      <c r="O360" s="91">
        <f t="shared" si="25"/>
        <v>1</v>
      </c>
      <c r="P360" s="91">
        <f t="shared" si="26"/>
        <v>1</v>
      </c>
      <c r="Q360" s="91">
        <f t="shared" si="27"/>
        <v>1</v>
      </c>
      <c r="R360" s="93">
        <f t="shared" si="28"/>
        <v>-9.9945068359375E-4</v>
      </c>
      <c r="S360" s="91">
        <f t="shared" si="29"/>
        <v>9.9945068359375E-4</v>
      </c>
    </row>
    <row r="361" spans="1:19" x14ac:dyDescent="0.25">
      <c r="A361" s="104">
        <v>40626.587384259263</v>
      </c>
      <c r="B361" s="105">
        <v>60.009998321533203</v>
      </c>
      <c r="C361" s="106">
        <v>543.29547119140625</v>
      </c>
      <c r="O361" s="91">
        <f t="shared" si="25"/>
        <v>1</v>
      </c>
      <c r="P361" s="91">
        <f t="shared" si="26"/>
        <v>1</v>
      </c>
      <c r="Q361" s="91">
        <f t="shared" si="27"/>
        <v>1</v>
      </c>
      <c r="R361" s="93">
        <f t="shared" si="28"/>
        <v>-1.003265380859375E-3</v>
      </c>
      <c r="S361" s="91">
        <f t="shared" si="29"/>
        <v>1.003265380859375E-3</v>
      </c>
    </row>
    <row r="362" spans="1:19" x14ac:dyDescent="0.25">
      <c r="A362" s="104">
        <v>40626.587407407409</v>
      </c>
      <c r="B362" s="105">
        <v>60.007999420166016</v>
      </c>
      <c r="C362" s="106">
        <v>543.29547119140625</v>
      </c>
      <c r="O362" s="91">
        <f t="shared" si="25"/>
        <v>1</v>
      </c>
      <c r="P362" s="91">
        <f t="shared" si="26"/>
        <v>1</v>
      </c>
      <c r="Q362" s="91">
        <f t="shared" si="27"/>
        <v>1</v>
      </c>
      <c r="R362" s="93">
        <f t="shared" si="28"/>
        <v>-1.9989013671875E-3</v>
      </c>
      <c r="S362" s="91">
        <f t="shared" si="29"/>
        <v>1.9989013671875E-3</v>
      </c>
    </row>
    <row r="363" spans="1:19" x14ac:dyDescent="0.25">
      <c r="A363" s="104">
        <v>40626.587430555555</v>
      </c>
      <c r="B363" s="105">
        <v>60.009998321533203</v>
      </c>
      <c r="C363" s="106">
        <v>543.618408203125</v>
      </c>
      <c r="O363" s="91">
        <f t="shared" si="25"/>
        <v>1</v>
      </c>
      <c r="P363" s="91">
        <f t="shared" si="26"/>
        <v>1</v>
      </c>
      <c r="Q363" s="91">
        <f t="shared" si="27"/>
        <v>1</v>
      </c>
      <c r="R363" s="93">
        <f t="shared" si="28"/>
        <v>1.9989013671875E-3</v>
      </c>
      <c r="S363" s="91">
        <f t="shared" si="29"/>
        <v>1.9989013671875E-3</v>
      </c>
    </row>
    <row r="364" spans="1:19" x14ac:dyDescent="0.25">
      <c r="A364" s="104">
        <v>40626.587453703702</v>
      </c>
      <c r="B364" s="105">
        <v>60.011001586914063</v>
      </c>
      <c r="C364" s="106">
        <v>543.84991455078125</v>
      </c>
      <c r="O364" s="91">
        <f t="shared" si="25"/>
        <v>1</v>
      </c>
      <c r="P364" s="91">
        <f t="shared" si="26"/>
        <v>1</v>
      </c>
      <c r="Q364" s="91">
        <f t="shared" si="27"/>
        <v>1</v>
      </c>
      <c r="R364" s="93">
        <f t="shared" si="28"/>
        <v>1.003265380859375E-3</v>
      </c>
      <c r="S364" s="91">
        <f t="shared" si="29"/>
        <v>1.003265380859375E-3</v>
      </c>
    </row>
    <row r="365" spans="1:19" x14ac:dyDescent="0.25">
      <c r="A365" s="104">
        <v>40626.587476851855</v>
      </c>
      <c r="B365" s="105">
        <v>60.012001037597656</v>
      </c>
      <c r="C365" s="106">
        <v>543.84991455078125</v>
      </c>
      <c r="O365" s="91">
        <f t="shared" si="25"/>
        <v>1</v>
      </c>
      <c r="P365" s="91">
        <f t="shared" si="26"/>
        <v>1</v>
      </c>
      <c r="Q365" s="91">
        <f t="shared" si="27"/>
        <v>1</v>
      </c>
      <c r="R365" s="93">
        <f t="shared" si="28"/>
        <v>9.9945068359375E-4</v>
      </c>
      <c r="S365" s="91">
        <f t="shared" si="29"/>
        <v>9.9945068359375E-4</v>
      </c>
    </row>
    <row r="366" spans="1:19" x14ac:dyDescent="0.25">
      <c r="A366" s="104">
        <v>40626.587500000001</v>
      </c>
      <c r="B366" s="105">
        <v>60.013999938964844</v>
      </c>
      <c r="C366" s="106">
        <v>543.84991455078125</v>
      </c>
      <c r="O366" s="91">
        <f t="shared" si="25"/>
        <v>1</v>
      </c>
      <c r="P366" s="91">
        <f t="shared" si="26"/>
        <v>1</v>
      </c>
      <c r="Q366" s="91">
        <f t="shared" si="27"/>
        <v>1</v>
      </c>
      <c r="R366" s="93">
        <f t="shared" si="28"/>
        <v>1.9989013671875E-3</v>
      </c>
      <c r="S366" s="91">
        <f t="shared" si="29"/>
        <v>1.9989013671875E-3</v>
      </c>
    </row>
    <row r="367" spans="1:19" x14ac:dyDescent="0.25">
      <c r="A367" s="104">
        <v>40626.587523148148</v>
      </c>
      <c r="B367" s="105">
        <v>60.015998840332031</v>
      </c>
      <c r="C367" s="106">
        <v>543.786376953125</v>
      </c>
      <c r="O367" s="91">
        <f t="shared" si="25"/>
        <v>1</v>
      </c>
      <c r="P367" s="91">
        <f t="shared" si="26"/>
        <v>1</v>
      </c>
      <c r="Q367" s="91">
        <f t="shared" si="27"/>
        <v>1</v>
      </c>
      <c r="R367" s="93">
        <f t="shared" si="28"/>
        <v>1.9989013671875E-3</v>
      </c>
      <c r="S367" s="91">
        <f t="shared" si="29"/>
        <v>1.9989013671875E-3</v>
      </c>
    </row>
    <row r="368" spans="1:19" x14ac:dyDescent="0.25">
      <c r="A368" s="104">
        <v>40626.587546296294</v>
      </c>
      <c r="B368" s="105">
        <v>60.018001556396484</v>
      </c>
      <c r="C368" s="106">
        <v>543.786376953125</v>
      </c>
      <c r="O368" s="91">
        <f t="shared" si="25"/>
        <v>1</v>
      </c>
      <c r="P368" s="91">
        <f t="shared" si="26"/>
        <v>1</v>
      </c>
      <c r="Q368" s="91">
        <f t="shared" si="27"/>
        <v>1</v>
      </c>
      <c r="R368" s="93">
        <f t="shared" si="28"/>
        <v>2.002716064453125E-3</v>
      </c>
      <c r="S368" s="91">
        <f t="shared" si="29"/>
        <v>2.002716064453125E-3</v>
      </c>
    </row>
    <row r="369" spans="1:19" x14ac:dyDescent="0.25">
      <c r="A369" s="104">
        <v>40626.587569444448</v>
      </c>
      <c r="B369" s="105">
        <v>60.018001556396484</v>
      </c>
      <c r="C369" s="106">
        <v>543.9342041015625</v>
      </c>
      <c r="O369" s="91">
        <f t="shared" si="25"/>
        <v>1</v>
      </c>
      <c r="P369" s="91">
        <f t="shared" si="26"/>
        <v>1</v>
      </c>
      <c r="Q369" s="91">
        <f t="shared" si="27"/>
        <v>1</v>
      </c>
      <c r="R369" s="93">
        <f t="shared" si="28"/>
        <v>0</v>
      </c>
      <c r="S369" s="91">
        <f t="shared" si="29"/>
        <v>0</v>
      </c>
    </row>
    <row r="370" spans="1:19" x14ac:dyDescent="0.25">
      <c r="A370" s="104">
        <v>40626.587592592594</v>
      </c>
      <c r="B370" s="105">
        <v>60.020000457763672</v>
      </c>
      <c r="C370" s="106">
        <v>543.9342041015625</v>
      </c>
      <c r="O370" s="91">
        <f t="shared" si="25"/>
        <v>1</v>
      </c>
      <c r="P370" s="91">
        <f t="shared" si="26"/>
        <v>1</v>
      </c>
      <c r="Q370" s="91">
        <f t="shared" si="27"/>
        <v>1</v>
      </c>
      <c r="R370" s="93">
        <f t="shared" si="28"/>
        <v>1.9989013671875E-3</v>
      </c>
      <c r="S370" s="91">
        <f t="shared" si="29"/>
        <v>1.9989013671875E-3</v>
      </c>
    </row>
    <row r="371" spans="1:19" x14ac:dyDescent="0.25">
      <c r="A371" s="104">
        <v>40626.58761574074</v>
      </c>
      <c r="B371" s="105">
        <v>60.018001556396484</v>
      </c>
      <c r="C371" s="106">
        <v>544.76605224609375</v>
      </c>
      <c r="O371" s="91">
        <f t="shared" si="25"/>
        <v>1</v>
      </c>
      <c r="P371" s="91">
        <f t="shared" si="26"/>
        <v>1</v>
      </c>
      <c r="Q371" s="91">
        <f t="shared" si="27"/>
        <v>1</v>
      </c>
      <c r="R371" s="93">
        <f t="shared" si="28"/>
        <v>-1.9989013671875E-3</v>
      </c>
      <c r="S371" s="91">
        <f t="shared" si="29"/>
        <v>1.9989013671875E-3</v>
      </c>
    </row>
    <row r="372" spans="1:19" x14ac:dyDescent="0.25">
      <c r="A372" s="104">
        <v>40626.587638888886</v>
      </c>
      <c r="B372" s="105">
        <v>60.016998291015625</v>
      </c>
      <c r="C372" s="106">
        <v>544.76605224609375</v>
      </c>
      <c r="O372" s="91">
        <f t="shared" si="25"/>
        <v>1</v>
      </c>
      <c r="P372" s="91">
        <f t="shared" si="26"/>
        <v>1</v>
      </c>
      <c r="Q372" s="91">
        <f t="shared" si="27"/>
        <v>1</v>
      </c>
      <c r="R372" s="93">
        <f t="shared" si="28"/>
        <v>-1.003265380859375E-3</v>
      </c>
      <c r="S372" s="91">
        <f t="shared" si="29"/>
        <v>1.003265380859375E-3</v>
      </c>
    </row>
    <row r="373" spans="1:19" x14ac:dyDescent="0.25">
      <c r="A373" s="104">
        <v>40626.58766203704</v>
      </c>
      <c r="B373" s="105">
        <v>60.016998291015625</v>
      </c>
      <c r="C373" s="106">
        <v>544.281494140625</v>
      </c>
      <c r="O373" s="91">
        <f t="shared" si="25"/>
        <v>1</v>
      </c>
      <c r="P373" s="91">
        <f t="shared" si="26"/>
        <v>1</v>
      </c>
      <c r="Q373" s="91">
        <f t="shared" si="27"/>
        <v>1</v>
      </c>
      <c r="R373" s="93">
        <f t="shared" si="28"/>
        <v>0</v>
      </c>
      <c r="S373" s="91">
        <f t="shared" si="29"/>
        <v>0</v>
      </c>
    </row>
    <row r="374" spans="1:19" x14ac:dyDescent="0.25">
      <c r="A374" s="104">
        <v>40626.587685185186</v>
      </c>
      <c r="B374" s="105">
        <v>60.016998291015625</v>
      </c>
      <c r="C374" s="106">
        <v>544.99798583984375</v>
      </c>
      <c r="O374" s="91">
        <f t="shared" si="25"/>
        <v>1</v>
      </c>
      <c r="P374" s="91">
        <f t="shared" si="26"/>
        <v>1</v>
      </c>
      <c r="Q374" s="91">
        <f t="shared" si="27"/>
        <v>1</v>
      </c>
      <c r="R374" s="93">
        <f t="shared" si="28"/>
        <v>0</v>
      </c>
      <c r="S374" s="91">
        <f t="shared" si="29"/>
        <v>0</v>
      </c>
    </row>
    <row r="375" spans="1:19" x14ac:dyDescent="0.25">
      <c r="A375" s="104">
        <v>40626.587708333333</v>
      </c>
      <c r="B375" s="105">
        <v>60.015998840332031</v>
      </c>
      <c r="C375" s="106">
        <v>544.99798583984375</v>
      </c>
      <c r="O375" s="91">
        <f t="shared" si="25"/>
        <v>1</v>
      </c>
      <c r="P375" s="91">
        <f t="shared" si="26"/>
        <v>1</v>
      </c>
      <c r="Q375" s="91">
        <f t="shared" si="27"/>
        <v>1</v>
      </c>
      <c r="R375" s="93">
        <f t="shared" si="28"/>
        <v>-9.9945068359375E-4</v>
      </c>
      <c r="S375" s="91">
        <f t="shared" si="29"/>
        <v>9.9945068359375E-4</v>
      </c>
    </row>
    <row r="376" spans="1:19" x14ac:dyDescent="0.25">
      <c r="A376" s="104">
        <v>40626.587731481479</v>
      </c>
      <c r="B376" s="105">
        <v>60.018001556396484</v>
      </c>
      <c r="C376" s="106">
        <v>544.99798583984375</v>
      </c>
      <c r="O376" s="91">
        <f t="shared" si="25"/>
        <v>1</v>
      </c>
      <c r="P376" s="91">
        <f t="shared" si="26"/>
        <v>1</v>
      </c>
      <c r="Q376" s="91">
        <f t="shared" si="27"/>
        <v>1</v>
      </c>
      <c r="R376" s="93">
        <f t="shared" si="28"/>
        <v>2.002716064453125E-3</v>
      </c>
      <c r="S376" s="91">
        <f t="shared" si="29"/>
        <v>2.002716064453125E-3</v>
      </c>
    </row>
    <row r="377" spans="1:19" x14ac:dyDescent="0.25">
      <c r="A377" s="104">
        <v>40626.587754629632</v>
      </c>
      <c r="B377" s="105">
        <v>60.021999359130859</v>
      </c>
      <c r="C377" s="106">
        <v>544.2835693359375</v>
      </c>
      <c r="O377" s="91">
        <f t="shared" si="25"/>
        <v>1</v>
      </c>
      <c r="P377" s="91">
        <f t="shared" si="26"/>
        <v>1</v>
      </c>
      <c r="Q377" s="91">
        <f t="shared" si="27"/>
        <v>1</v>
      </c>
      <c r="R377" s="93">
        <f t="shared" si="28"/>
        <v>3.997802734375E-3</v>
      </c>
      <c r="S377" s="91">
        <f t="shared" si="29"/>
        <v>3.997802734375E-3</v>
      </c>
    </row>
    <row r="378" spans="1:19" x14ac:dyDescent="0.25">
      <c r="A378" s="104">
        <v>40626.587777777779</v>
      </c>
      <c r="B378" s="105">
        <v>60.022998809814453</v>
      </c>
      <c r="C378" s="106">
        <v>544.2835693359375</v>
      </c>
      <c r="O378" s="91">
        <f t="shared" si="25"/>
        <v>1</v>
      </c>
      <c r="P378" s="91">
        <f t="shared" si="26"/>
        <v>1</v>
      </c>
      <c r="Q378" s="91">
        <f t="shared" si="27"/>
        <v>1</v>
      </c>
      <c r="R378" s="93">
        <f t="shared" si="28"/>
        <v>9.9945068359375E-4</v>
      </c>
      <c r="S378" s="91">
        <f t="shared" si="29"/>
        <v>9.9945068359375E-4</v>
      </c>
    </row>
    <row r="379" spans="1:19" x14ac:dyDescent="0.25">
      <c r="A379" s="104">
        <v>40626.587800925925</v>
      </c>
      <c r="B379" s="105">
        <v>60.021999359130859</v>
      </c>
      <c r="C379" s="106">
        <v>543.6278076171875</v>
      </c>
      <c r="O379" s="91">
        <f t="shared" si="25"/>
        <v>1</v>
      </c>
      <c r="P379" s="91">
        <f t="shared" si="26"/>
        <v>1</v>
      </c>
      <c r="Q379" s="91">
        <f t="shared" si="27"/>
        <v>1</v>
      </c>
      <c r="R379" s="93">
        <f t="shared" si="28"/>
        <v>-9.9945068359375E-4</v>
      </c>
      <c r="S379" s="91">
        <f t="shared" si="29"/>
        <v>9.9945068359375E-4</v>
      </c>
    </row>
    <row r="380" spans="1:19" x14ac:dyDescent="0.25">
      <c r="A380" s="104">
        <v>40626.587824074071</v>
      </c>
      <c r="B380" s="105">
        <v>60.033000946044922</v>
      </c>
      <c r="C380" s="106">
        <v>543.6278076171875</v>
      </c>
      <c r="O380" s="91">
        <f t="shared" si="25"/>
        <v>1</v>
      </c>
      <c r="P380" s="91">
        <f t="shared" si="26"/>
        <v>1</v>
      </c>
      <c r="Q380" s="91">
        <f t="shared" si="27"/>
        <v>1</v>
      </c>
      <c r="R380" s="93">
        <f t="shared" si="28"/>
        <v>1.10015869140625E-2</v>
      </c>
      <c r="S380" s="91">
        <f t="shared" si="29"/>
        <v>1.10015869140625E-2</v>
      </c>
    </row>
    <row r="381" spans="1:19" x14ac:dyDescent="0.25">
      <c r="A381" s="104">
        <v>40626.587847222225</v>
      </c>
      <c r="B381" s="105">
        <v>60.041999816894531</v>
      </c>
      <c r="C381" s="106">
        <v>542.7296142578125</v>
      </c>
      <c r="O381" s="91">
        <f t="shared" si="25"/>
        <v>1</v>
      </c>
      <c r="P381" s="91">
        <f t="shared" si="26"/>
        <v>1</v>
      </c>
      <c r="Q381" s="91">
        <f t="shared" si="27"/>
        <v>1</v>
      </c>
      <c r="R381" s="93">
        <f t="shared" si="28"/>
        <v>8.998870849609375E-3</v>
      </c>
      <c r="S381" s="91">
        <f t="shared" si="29"/>
        <v>8.998870849609375E-3</v>
      </c>
    </row>
    <row r="382" spans="1:19" x14ac:dyDescent="0.25">
      <c r="A382" s="104">
        <v>40626.587870370371</v>
      </c>
      <c r="B382" s="105">
        <v>60.051998138427734</v>
      </c>
      <c r="C382" s="106">
        <v>542.7296142578125</v>
      </c>
      <c r="O382" s="91">
        <f t="shared" si="25"/>
        <v>1</v>
      </c>
      <c r="P382" s="91">
        <f t="shared" si="26"/>
        <v>1</v>
      </c>
      <c r="Q382" s="91">
        <f t="shared" si="27"/>
        <v>1</v>
      </c>
      <c r="R382" s="93">
        <f t="shared" si="28"/>
        <v>9.998321533203125E-3</v>
      </c>
      <c r="S382" s="91">
        <f t="shared" si="29"/>
        <v>9.998321533203125E-3</v>
      </c>
    </row>
    <row r="383" spans="1:19" x14ac:dyDescent="0.25">
      <c r="A383" s="104">
        <v>40626.587893518517</v>
      </c>
      <c r="B383" s="105">
        <v>60.048000335693359</v>
      </c>
      <c r="C383" s="106">
        <v>541.7637939453125</v>
      </c>
      <c r="O383" s="91">
        <f t="shared" si="25"/>
        <v>1</v>
      </c>
      <c r="P383" s="91">
        <f t="shared" si="26"/>
        <v>1</v>
      </c>
      <c r="Q383" s="91">
        <f t="shared" si="27"/>
        <v>1</v>
      </c>
      <c r="R383" s="93">
        <f t="shared" si="28"/>
        <v>-3.997802734375E-3</v>
      </c>
      <c r="S383" s="91">
        <f t="shared" si="29"/>
        <v>3.997802734375E-3</v>
      </c>
    </row>
    <row r="384" spans="1:19" x14ac:dyDescent="0.25">
      <c r="A384" s="104">
        <v>40626.587916666664</v>
      </c>
      <c r="B384" s="105">
        <v>60.043998718261719</v>
      </c>
      <c r="C384" s="106">
        <v>541.7637939453125</v>
      </c>
      <c r="O384" s="91">
        <f t="shared" si="25"/>
        <v>1</v>
      </c>
      <c r="P384" s="91">
        <f t="shared" si="26"/>
        <v>1</v>
      </c>
      <c r="Q384" s="91">
        <f t="shared" si="27"/>
        <v>1</v>
      </c>
      <c r="R384" s="93">
        <f t="shared" si="28"/>
        <v>-4.001617431640625E-3</v>
      </c>
      <c r="S384" s="91">
        <f t="shared" si="29"/>
        <v>4.001617431640625E-3</v>
      </c>
    </row>
    <row r="385" spans="1:19" x14ac:dyDescent="0.25">
      <c r="A385" s="104">
        <v>40626.587939814817</v>
      </c>
      <c r="B385" s="105">
        <v>60.041999816894531</v>
      </c>
      <c r="C385" s="106">
        <v>540.69989013671875</v>
      </c>
      <c r="O385" s="91">
        <f t="shared" si="25"/>
        <v>1</v>
      </c>
      <c r="P385" s="91">
        <f t="shared" si="26"/>
        <v>1</v>
      </c>
      <c r="Q385" s="91">
        <f t="shared" si="27"/>
        <v>1</v>
      </c>
      <c r="R385" s="93">
        <f t="shared" si="28"/>
        <v>-1.9989013671875E-3</v>
      </c>
      <c r="S385" s="91">
        <f t="shared" si="29"/>
        <v>1.9989013671875E-3</v>
      </c>
    </row>
    <row r="386" spans="1:19" x14ac:dyDescent="0.25">
      <c r="A386" s="104">
        <v>40626.587962962964</v>
      </c>
      <c r="B386" s="105">
        <v>60.041000366210938</v>
      </c>
      <c r="C386" s="106">
        <v>540.69989013671875</v>
      </c>
      <c r="O386" s="91">
        <f t="shared" si="25"/>
        <v>1</v>
      </c>
      <c r="P386" s="91">
        <f t="shared" si="26"/>
        <v>1</v>
      </c>
      <c r="Q386" s="91">
        <f t="shared" si="27"/>
        <v>1</v>
      </c>
      <c r="R386" s="93">
        <f t="shared" si="28"/>
        <v>-9.9945068359375E-4</v>
      </c>
      <c r="S386" s="91">
        <f t="shared" si="29"/>
        <v>9.9945068359375E-4</v>
      </c>
    </row>
    <row r="387" spans="1:19" x14ac:dyDescent="0.25">
      <c r="A387" s="104">
        <v>40626.58798611111</v>
      </c>
      <c r="B387" s="105">
        <v>60.043998718261719</v>
      </c>
      <c r="C387" s="106">
        <v>540.512939453125</v>
      </c>
      <c r="O387" s="91">
        <f t="shared" si="25"/>
        <v>1</v>
      </c>
      <c r="P387" s="91">
        <f t="shared" si="26"/>
        <v>1</v>
      </c>
      <c r="Q387" s="91">
        <f t="shared" si="27"/>
        <v>1</v>
      </c>
      <c r="R387" s="93">
        <f t="shared" si="28"/>
        <v>2.99835205078125E-3</v>
      </c>
      <c r="S387" s="91">
        <f t="shared" si="29"/>
        <v>2.99835205078125E-3</v>
      </c>
    </row>
    <row r="388" spans="1:19" x14ac:dyDescent="0.25">
      <c r="A388" s="104">
        <v>40626.588009259256</v>
      </c>
      <c r="B388" s="105">
        <v>60.041999816894531</v>
      </c>
      <c r="C388" s="106">
        <v>540.512939453125</v>
      </c>
      <c r="O388" s="91">
        <f t="shared" si="25"/>
        <v>1</v>
      </c>
      <c r="P388" s="91">
        <f t="shared" si="26"/>
        <v>1</v>
      </c>
      <c r="Q388" s="91">
        <f t="shared" si="27"/>
        <v>1</v>
      </c>
      <c r="R388" s="93">
        <f t="shared" si="28"/>
        <v>-1.9989013671875E-3</v>
      </c>
      <c r="S388" s="91">
        <f t="shared" si="29"/>
        <v>1.9989013671875E-3</v>
      </c>
    </row>
    <row r="389" spans="1:19" x14ac:dyDescent="0.25">
      <c r="A389" s="104">
        <v>40626.58803240741</v>
      </c>
      <c r="B389" s="105">
        <v>60.041999816894531</v>
      </c>
      <c r="C389" s="106">
        <v>541.080078125</v>
      </c>
      <c r="O389" s="91">
        <f t="shared" si="25"/>
        <v>1</v>
      </c>
      <c r="P389" s="91">
        <f t="shared" si="26"/>
        <v>1</v>
      </c>
      <c r="Q389" s="91">
        <f t="shared" si="27"/>
        <v>1</v>
      </c>
      <c r="R389" s="93">
        <f t="shared" si="28"/>
        <v>0</v>
      </c>
      <c r="S389" s="91">
        <f t="shared" si="29"/>
        <v>0</v>
      </c>
    </row>
    <row r="390" spans="1:19" x14ac:dyDescent="0.25">
      <c r="A390" s="104">
        <v>40626.588055555556</v>
      </c>
      <c r="B390" s="105">
        <v>60.041000366210938</v>
      </c>
      <c r="C390" s="106">
        <v>541.080078125</v>
      </c>
      <c r="O390" s="91">
        <f t="shared" si="25"/>
        <v>1</v>
      </c>
      <c r="P390" s="91">
        <f t="shared" si="26"/>
        <v>1</v>
      </c>
      <c r="Q390" s="91">
        <f t="shared" si="27"/>
        <v>1</v>
      </c>
      <c r="R390" s="93">
        <f t="shared" si="28"/>
        <v>-9.9945068359375E-4</v>
      </c>
      <c r="S390" s="91">
        <f t="shared" si="29"/>
        <v>9.9945068359375E-4</v>
      </c>
    </row>
    <row r="391" spans="1:19" x14ac:dyDescent="0.25">
      <c r="A391" s="104">
        <v>40626.588078703702</v>
      </c>
      <c r="B391" s="105">
        <v>60.037998199462891</v>
      </c>
      <c r="C391" s="106">
        <v>540.78692626953125</v>
      </c>
      <c r="O391" s="91">
        <f t="shared" si="25"/>
        <v>1</v>
      </c>
      <c r="P391" s="91">
        <f t="shared" si="26"/>
        <v>1</v>
      </c>
      <c r="Q391" s="91">
        <f t="shared" si="27"/>
        <v>1</v>
      </c>
      <c r="R391" s="93">
        <f t="shared" si="28"/>
        <v>-3.002166748046875E-3</v>
      </c>
      <c r="S391" s="91">
        <f t="shared" si="29"/>
        <v>3.002166748046875E-3</v>
      </c>
    </row>
    <row r="392" spans="1:19" x14ac:dyDescent="0.25">
      <c r="A392" s="104">
        <v>40626.588101851848</v>
      </c>
      <c r="B392" s="105">
        <v>60.036998748779297</v>
      </c>
      <c r="C392" s="106">
        <v>540.78692626953125</v>
      </c>
      <c r="O392" s="91">
        <f t="shared" ref="O392:O455" si="30">IF(ROW()&lt;$O$5,0,1)</f>
        <v>1</v>
      </c>
      <c r="P392" s="91">
        <f t="shared" ref="P392:P455" si="31">IF((O392=1)*(B392&gt;$P$2),1,0)</f>
        <v>1</v>
      </c>
      <c r="Q392" s="91">
        <f t="shared" si="27"/>
        <v>1</v>
      </c>
      <c r="R392" s="93">
        <f t="shared" si="28"/>
        <v>-9.9945068359375E-4</v>
      </c>
      <c r="S392" s="91">
        <f t="shared" si="29"/>
        <v>9.9945068359375E-4</v>
      </c>
    </row>
    <row r="393" spans="1:19" x14ac:dyDescent="0.25">
      <c r="A393" s="104">
        <v>40626.588125000002</v>
      </c>
      <c r="B393" s="105">
        <v>60.035999298095703</v>
      </c>
      <c r="C393" s="106">
        <v>541.95745849609375</v>
      </c>
      <c r="O393" s="91">
        <f t="shared" si="30"/>
        <v>1</v>
      </c>
      <c r="P393" s="91">
        <f t="shared" si="31"/>
        <v>1</v>
      </c>
      <c r="Q393" s="91">
        <f t="shared" ref="Q393:Q456" si="32">IF(ROW()&lt;O$3,0,1)</f>
        <v>1</v>
      </c>
      <c r="R393" s="93">
        <f t="shared" ref="R393:R456" si="33">B393-B392</f>
        <v>-9.9945068359375E-4</v>
      </c>
      <c r="S393" s="91">
        <f t="shared" ref="S393:S456" si="34">ABS(R393)</f>
        <v>9.9945068359375E-4</v>
      </c>
    </row>
    <row r="394" spans="1:19" x14ac:dyDescent="0.25">
      <c r="A394" s="104">
        <v>40626.588148148148</v>
      </c>
      <c r="B394" s="105">
        <v>60.041000366210938</v>
      </c>
      <c r="C394" s="106">
        <v>541.95745849609375</v>
      </c>
      <c r="O394" s="91">
        <f t="shared" si="30"/>
        <v>1</v>
      </c>
      <c r="P394" s="91">
        <f t="shared" si="31"/>
        <v>1</v>
      </c>
      <c r="Q394" s="91">
        <f t="shared" si="32"/>
        <v>1</v>
      </c>
      <c r="R394" s="93">
        <f t="shared" si="33"/>
        <v>5.001068115234375E-3</v>
      </c>
      <c r="S394" s="91">
        <f t="shared" si="34"/>
        <v>5.001068115234375E-3</v>
      </c>
    </row>
    <row r="395" spans="1:19" x14ac:dyDescent="0.25">
      <c r="A395" s="104">
        <v>40626.588171296295</v>
      </c>
      <c r="B395" s="105">
        <v>60.035999298095703</v>
      </c>
      <c r="C395" s="106">
        <v>540.6131591796875</v>
      </c>
      <c r="O395" s="91">
        <f t="shared" si="30"/>
        <v>1</v>
      </c>
      <c r="P395" s="91">
        <f t="shared" si="31"/>
        <v>1</v>
      </c>
      <c r="Q395" s="91">
        <f t="shared" si="32"/>
        <v>1</v>
      </c>
      <c r="R395" s="93">
        <f t="shared" si="33"/>
        <v>-5.001068115234375E-3</v>
      </c>
      <c r="S395" s="91">
        <f t="shared" si="34"/>
        <v>5.001068115234375E-3</v>
      </c>
    </row>
    <row r="396" spans="1:19" x14ac:dyDescent="0.25">
      <c r="A396" s="104">
        <v>40626.588194444441</v>
      </c>
      <c r="B396" s="105">
        <v>60.036998748779297</v>
      </c>
      <c r="C396" s="106">
        <v>540.6131591796875</v>
      </c>
      <c r="O396" s="91">
        <f t="shared" si="30"/>
        <v>1</v>
      </c>
      <c r="P396" s="91">
        <f t="shared" si="31"/>
        <v>1</v>
      </c>
      <c r="Q396" s="91">
        <f t="shared" si="32"/>
        <v>1</v>
      </c>
      <c r="R396" s="93">
        <f t="shared" si="33"/>
        <v>9.9945068359375E-4</v>
      </c>
      <c r="S396" s="91">
        <f t="shared" si="34"/>
        <v>9.9945068359375E-4</v>
      </c>
    </row>
    <row r="397" spans="1:19" x14ac:dyDescent="0.25">
      <c r="A397" s="104">
        <v>40626.588217592594</v>
      </c>
      <c r="B397" s="105">
        <v>60.036998748779297</v>
      </c>
      <c r="C397" s="106">
        <v>540.6246337890625</v>
      </c>
      <c r="O397" s="91">
        <f t="shared" si="30"/>
        <v>1</v>
      </c>
      <c r="P397" s="91">
        <f t="shared" si="31"/>
        <v>1</v>
      </c>
      <c r="Q397" s="91">
        <f t="shared" si="32"/>
        <v>1</v>
      </c>
      <c r="R397" s="93">
        <f t="shared" si="33"/>
        <v>0</v>
      </c>
      <c r="S397" s="91">
        <f t="shared" si="34"/>
        <v>0</v>
      </c>
    </row>
    <row r="398" spans="1:19" x14ac:dyDescent="0.25">
      <c r="A398" s="104">
        <v>40626.588240740741</v>
      </c>
      <c r="B398" s="105">
        <v>60.035999298095703</v>
      </c>
      <c r="C398" s="106">
        <v>540.6246337890625</v>
      </c>
      <c r="O398" s="91">
        <f t="shared" si="30"/>
        <v>1</v>
      </c>
      <c r="P398" s="91">
        <f t="shared" si="31"/>
        <v>1</v>
      </c>
      <c r="Q398" s="91">
        <f t="shared" si="32"/>
        <v>1</v>
      </c>
      <c r="R398" s="93">
        <f t="shared" si="33"/>
        <v>-9.9945068359375E-4</v>
      </c>
      <c r="S398" s="91">
        <f t="shared" si="34"/>
        <v>9.9945068359375E-4</v>
      </c>
    </row>
    <row r="399" spans="1:19" x14ac:dyDescent="0.25">
      <c r="A399" s="104">
        <v>40626.588263888887</v>
      </c>
      <c r="B399" s="105">
        <v>60.034999847412109</v>
      </c>
      <c r="C399" s="106">
        <v>541.15216064453125</v>
      </c>
      <c r="O399" s="91">
        <f t="shared" si="30"/>
        <v>1</v>
      </c>
      <c r="P399" s="91">
        <f t="shared" si="31"/>
        <v>1</v>
      </c>
      <c r="Q399" s="91">
        <f t="shared" si="32"/>
        <v>1</v>
      </c>
      <c r="R399" s="93">
        <f t="shared" si="33"/>
        <v>-9.9945068359375E-4</v>
      </c>
      <c r="S399" s="91">
        <f t="shared" si="34"/>
        <v>9.9945068359375E-4</v>
      </c>
    </row>
    <row r="400" spans="1:19" x14ac:dyDescent="0.25">
      <c r="A400" s="104">
        <v>40626.588287037041</v>
      </c>
      <c r="B400" s="105">
        <v>60.034000396728516</v>
      </c>
      <c r="C400" s="106">
        <v>541.15216064453125</v>
      </c>
      <c r="O400" s="91">
        <f t="shared" si="30"/>
        <v>1</v>
      </c>
      <c r="P400" s="91">
        <f t="shared" si="31"/>
        <v>1</v>
      </c>
      <c r="Q400" s="91">
        <f t="shared" si="32"/>
        <v>1</v>
      </c>
      <c r="R400" s="93">
        <f t="shared" si="33"/>
        <v>-9.9945068359375E-4</v>
      </c>
      <c r="S400" s="91">
        <f t="shared" si="34"/>
        <v>9.9945068359375E-4</v>
      </c>
    </row>
    <row r="401" spans="1:19" x14ac:dyDescent="0.25">
      <c r="A401" s="104">
        <v>40626.588310185187</v>
      </c>
      <c r="B401" s="105">
        <v>60.032001495361328</v>
      </c>
      <c r="C401" s="106">
        <v>540.250732421875</v>
      </c>
      <c r="O401" s="91">
        <f t="shared" si="30"/>
        <v>1</v>
      </c>
      <c r="P401" s="91">
        <f t="shared" si="31"/>
        <v>1</v>
      </c>
      <c r="Q401" s="91">
        <f t="shared" si="32"/>
        <v>1</v>
      </c>
      <c r="R401" s="93">
        <f t="shared" si="33"/>
        <v>-1.9989013671875E-3</v>
      </c>
      <c r="S401" s="91">
        <f t="shared" si="34"/>
        <v>1.9989013671875E-3</v>
      </c>
    </row>
    <row r="402" spans="1:19" x14ac:dyDescent="0.25">
      <c r="A402" s="104">
        <v>40626.588333333333</v>
      </c>
      <c r="B402" s="105">
        <v>60.034999847412109</v>
      </c>
      <c r="C402" s="106">
        <v>540.250732421875</v>
      </c>
      <c r="O402" s="91">
        <f t="shared" si="30"/>
        <v>1</v>
      </c>
      <c r="P402" s="91">
        <f t="shared" si="31"/>
        <v>1</v>
      </c>
      <c r="Q402" s="91">
        <f t="shared" si="32"/>
        <v>1</v>
      </c>
      <c r="R402" s="93">
        <f t="shared" si="33"/>
        <v>2.99835205078125E-3</v>
      </c>
      <c r="S402" s="91">
        <f t="shared" si="34"/>
        <v>2.99835205078125E-3</v>
      </c>
    </row>
    <row r="403" spans="1:19" x14ac:dyDescent="0.25">
      <c r="A403" s="104">
        <v>40626.588356481479</v>
      </c>
      <c r="B403" s="105">
        <v>60.036998748779297</v>
      </c>
      <c r="C403" s="106">
        <v>539.8033447265625</v>
      </c>
      <c r="O403" s="91">
        <f t="shared" si="30"/>
        <v>1</v>
      </c>
      <c r="P403" s="91">
        <f t="shared" si="31"/>
        <v>1</v>
      </c>
      <c r="Q403" s="91">
        <f t="shared" si="32"/>
        <v>1</v>
      </c>
      <c r="R403" s="93">
        <f t="shared" si="33"/>
        <v>1.9989013671875E-3</v>
      </c>
      <c r="S403" s="91">
        <f t="shared" si="34"/>
        <v>1.9989013671875E-3</v>
      </c>
    </row>
    <row r="404" spans="1:19" x14ac:dyDescent="0.25">
      <c r="A404" s="104">
        <v>40626.588379629633</v>
      </c>
      <c r="B404" s="105">
        <v>60.036998748779297</v>
      </c>
      <c r="C404" s="106">
        <v>539.8033447265625</v>
      </c>
      <c r="O404" s="91">
        <f t="shared" si="30"/>
        <v>1</v>
      </c>
      <c r="P404" s="91">
        <f t="shared" si="31"/>
        <v>1</v>
      </c>
      <c r="Q404" s="91">
        <f t="shared" si="32"/>
        <v>1</v>
      </c>
      <c r="R404" s="93">
        <f t="shared" si="33"/>
        <v>0</v>
      </c>
      <c r="S404" s="91">
        <f t="shared" si="34"/>
        <v>0</v>
      </c>
    </row>
    <row r="405" spans="1:19" x14ac:dyDescent="0.25">
      <c r="A405" s="104">
        <v>40626.588402777779</v>
      </c>
      <c r="B405" s="105">
        <v>60.034999847412109</v>
      </c>
      <c r="C405" s="106">
        <v>539.3863525390625</v>
      </c>
      <c r="O405" s="91">
        <f t="shared" si="30"/>
        <v>1</v>
      </c>
      <c r="P405" s="91">
        <f t="shared" si="31"/>
        <v>1</v>
      </c>
      <c r="Q405" s="91">
        <f t="shared" si="32"/>
        <v>1</v>
      </c>
      <c r="R405" s="93">
        <f t="shared" si="33"/>
        <v>-1.9989013671875E-3</v>
      </c>
      <c r="S405" s="91">
        <f t="shared" si="34"/>
        <v>1.9989013671875E-3</v>
      </c>
    </row>
    <row r="406" spans="1:19" x14ac:dyDescent="0.25">
      <c r="A406" s="104">
        <v>40626.588425925926</v>
      </c>
      <c r="B406" s="105">
        <v>60.034999847412109</v>
      </c>
      <c r="C406" s="106">
        <v>539.3863525390625</v>
      </c>
      <c r="O406" s="91">
        <f t="shared" si="30"/>
        <v>1</v>
      </c>
      <c r="P406" s="91">
        <f t="shared" si="31"/>
        <v>1</v>
      </c>
      <c r="Q406" s="91">
        <f t="shared" si="32"/>
        <v>1</v>
      </c>
      <c r="R406" s="93">
        <f t="shared" si="33"/>
        <v>0</v>
      </c>
      <c r="S406" s="91">
        <f t="shared" si="34"/>
        <v>0</v>
      </c>
    </row>
    <row r="407" spans="1:19" x14ac:dyDescent="0.25">
      <c r="A407" s="104">
        <v>40626.588449074072</v>
      </c>
      <c r="B407" s="105">
        <v>60.032001495361328</v>
      </c>
      <c r="C407" s="106">
        <v>539.1968994140625</v>
      </c>
      <c r="O407" s="91">
        <f t="shared" si="30"/>
        <v>1</v>
      </c>
      <c r="P407" s="91">
        <f t="shared" si="31"/>
        <v>1</v>
      </c>
      <c r="Q407" s="91">
        <f t="shared" si="32"/>
        <v>1</v>
      </c>
      <c r="R407" s="93">
        <f t="shared" si="33"/>
        <v>-2.99835205078125E-3</v>
      </c>
      <c r="S407" s="91">
        <f t="shared" si="34"/>
        <v>2.99835205078125E-3</v>
      </c>
    </row>
    <row r="408" spans="1:19" x14ac:dyDescent="0.25">
      <c r="A408" s="104">
        <v>40626.588472222225</v>
      </c>
      <c r="B408" s="105">
        <v>60.036998748779297</v>
      </c>
      <c r="C408" s="106">
        <v>539.1968994140625</v>
      </c>
      <c r="O408" s="91">
        <f t="shared" si="30"/>
        <v>1</v>
      </c>
      <c r="P408" s="91">
        <f t="shared" si="31"/>
        <v>1</v>
      </c>
      <c r="Q408" s="91">
        <f t="shared" si="32"/>
        <v>1</v>
      </c>
      <c r="R408" s="93">
        <f t="shared" si="33"/>
        <v>4.99725341796875E-3</v>
      </c>
      <c r="S408" s="91">
        <f t="shared" si="34"/>
        <v>4.99725341796875E-3</v>
      </c>
    </row>
    <row r="409" spans="1:19" x14ac:dyDescent="0.25">
      <c r="A409" s="104">
        <v>40626.588495370372</v>
      </c>
      <c r="B409" s="105">
        <v>60.035999298095703</v>
      </c>
      <c r="C409" s="106">
        <v>539.83941650390625</v>
      </c>
      <c r="O409" s="91">
        <f t="shared" si="30"/>
        <v>1</v>
      </c>
      <c r="P409" s="91">
        <f t="shared" si="31"/>
        <v>1</v>
      </c>
      <c r="Q409" s="91">
        <f t="shared" si="32"/>
        <v>1</v>
      </c>
      <c r="R409" s="93">
        <f t="shared" si="33"/>
        <v>-9.9945068359375E-4</v>
      </c>
      <c r="S409" s="91">
        <f t="shared" si="34"/>
        <v>9.9945068359375E-4</v>
      </c>
    </row>
    <row r="410" spans="1:19" x14ac:dyDescent="0.25">
      <c r="A410" s="104">
        <v>40626.588518518518</v>
      </c>
      <c r="B410" s="105">
        <v>60.041000366210938</v>
      </c>
      <c r="C410" s="106">
        <v>539.83941650390625</v>
      </c>
      <c r="O410" s="91">
        <f t="shared" si="30"/>
        <v>1</v>
      </c>
      <c r="P410" s="91">
        <f t="shared" si="31"/>
        <v>1</v>
      </c>
      <c r="Q410" s="91">
        <f t="shared" si="32"/>
        <v>1</v>
      </c>
      <c r="R410" s="93">
        <f t="shared" si="33"/>
        <v>5.001068115234375E-3</v>
      </c>
      <c r="S410" s="91">
        <f t="shared" si="34"/>
        <v>5.001068115234375E-3</v>
      </c>
    </row>
    <row r="411" spans="1:19" x14ac:dyDescent="0.25">
      <c r="A411" s="104">
        <v>40626.588541666664</v>
      </c>
      <c r="B411" s="105">
        <v>60.040000915527344</v>
      </c>
      <c r="C411" s="106">
        <v>539.62664794921875</v>
      </c>
      <c r="O411" s="91">
        <f t="shared" si="30"/>
        <v>1</v>
      </c>
      <c r="P411" s="91">
        <f t="shared" si="31"/>
        <v>1</v>
      </c>
      <c r="Q411" s="91">
        <f t="shared" si="32"/>
        <v>1</v>
      </c>
      <c r="R411" s="93">
        <f t="shared" si="33"/>
        <v>-9.9945068359375E-4</v>
      </c>
      <c r="S411" s="91">
        <f t="shared" si="34"/>
        <v>9.9945068359375E-4</v>
      </c>
    </row>
    <row r="412" spans="1:19" x14ac:dyDescent="0.25">
      <c r="A412" s="104">
        <v>40626.588564814818</v>
      </c>
      <c r="B412" s="105">
        <v>60.037998199462891</v>
      </c>
      <c r="C412" s="106">
        <v>539.62664794921875</v>
      </c>
      <c r="O412" s="91">
        <f t="shared" si="30"/>
        <v>1</v>
      </c>
      <c r="P412" s="91">
        <f t="shared" si="31"/>
        <v>1</v>
      </c>
      <c r="Q412" s="91">
        <f t="shared" si="32"/>
        <v>1</v>
      </c>
      <c r="R412" s="93">
        <f t="shared" si="33"/>
        <v>-2.002716064453125E-3</v>
      </c>
      <c r="S412" s="91">
        <f t="shared" si="34"/>
        <v>2.002716064453125E-3</v>
      </c>
    </row>
    <row r="413" spans="1:19" x14ac:dyDescent="0.25">
      <c r="A413" s="104">
        <v>40626.588587962964</v>
      </c>
      <c r="B413" s="105">
        <v>60.036998748779297</v>
      </c>
      <c r="C413" s="106">
        <v>540.02923583984375</v>
      </c>
      <c r="O413" s="91">
        <f t="shared" si="30"/>
        <v>1</v>
      </c>
      <c r="P413" s="91">
        <f t="shared" si="31"/>
        <v>1</v>
      </c>
      <c r="Q413" s="91">
        <f t="shared" si="32"/>
        <v>1</v>
      </c>
      <c r="R413" s="93">
        <f t="shared" si="33"/>
        <v>-9.9945068359375E-4</v>
      </c>
      <c r="S413" s="91">
        <f t="shared" si="34"/>
        <v>9.9945068359375E-4</v>
      </c>
    </row>
    <row r="414" spans="1:19" x14ac:dyDescent="0.25">
      <c r="A414" s="104">
        <v>40626.58861111111</v>
      </c>
      <c r="B414" s="105">
        <v>60.040000915527344</v>
      </c>
      <c r="C414" s="106">
        <v>540.02923583984375</v>
      </c>
      <c r="O414" s="91">
        <f t="shared" si="30"/>
        <v>1</v>
      </c>
      <c r="P414" s="91">
        <f t="shared" si="31"/>
        <v>1</v>
      </c>
      <c r="Q414" s="91">
        <f t="shared" si="32"/>
        <v>1</v>
      </c>
      <c r="R414" s="93">
        <f t="shared" si="33"/>
        <v>3.002166748046875E-3</v>
      </c>
      <c r="S414" s="91">
        <f t="shared" si="34"/>
        <v>3.002166748046875E-3</v>
      </c>
    </row>
    <row r="415" spans="1:19" x14ac:dyDescent="0.25">
      <c r="A415" s="104">
        <v>40626.588634259257</v>
      </c>
      <c r="B415" s="105">
        <v>60.03900146484375</v>
      </c>
      <c r="C415" s="106">
        <v>537.629150390625</v>
      </c>
      <c r="O415" s="91">
        <f t="shared" si="30"/>
        <v>1</v>
      </c>
      <c r="P415" s="91">
        <f t="shared" si="31"/>
        <v>1</v>
      </c>
      <c r="Q415" s="91">
        <f t="shared" si="32"/>
        <v>1</v>
      </c>
      <c r="R415" s="93">
        <f t="shared" si="33"/>
        <v>-9.9945068359375E-4</v>
      </c>
      <c r="S415" s="91">
        <f t="shared" si="34"/>
        <v>9.9945068359375E-4</v>
      </c>
    </row>
    <row r="416" spans="1:19" x14ac:dyDescent="0.25">
      <c r="A416" s="104">
        <v>40626.58865740741</v>
      </c>
      <c r="B416" s="105">
        <v>60.035999298095703</v>
      </c>
      <c r="C416" s="106">
        <v>537.629150390625</v>
      </c>
      <c r="O416" s="91">
        <f t="shared" si="30"/>
        <v>1</v>
      </c>
      <c r="P416" s="91">
        <f t="shared" si="31"/>
        <v>1</v>
      </c>
      <c r="Q416" s="91">
        <f t="shared" si="32"/>
        <v>1</v>
      </c>
      <c r="R416" s="93">
        <f t="shared" si="33"/>
        <v>-3.002166748046875E-3</v>
      </c>
      <c r="S416" s="91">
        <f t="shared" si="34"/>
        <v>3.002166748046875E-3</v>
      </c>
    </row>
    <row r="417" spans="1:19" x14ac:dyDescent="0.25">
      <c r="A417" s="104">
        <v>40626.588680555556</v>
      </c>
      <c r="B417" s="105">
        <v>60.03900146484375</v>
      </c>
      <c r="C417" s="106">
        <v>538.280517578125</v>
      </c>
      <c r="O417" s="91">
        <f t="shared" si="30"/>
        <v>1</v>
      </c>
      <c r="P417" s="91">
        <f t="shared" si="31"/>
        <v>1</v>
      </c>
      <c r="Q417" s="91">
        <f t="shared" si="32"/>
        <v>1</v>
      </c>
      <c r="R417" s="93">
        <f t="shared" si="33"/>
        <v>3.002166748046875E-3</v>
      </c>
      <c r="S417" s="91">
        <f t="shared" si="34"/>
        <v>3.002166748046875E-3</v>
      </c>
    </row>
    <row r="418" spans="1:19" x14ac:dyDescent="0.25">
      <c r="A418" s="104">
        <v>40626.588703703703</v>
      </c>
      <c r="B418" s="105">
        <v>60.036998748779297</v>
      </c>
      <c r="C418" s="106">
        <v>538.280517578125</v>
      </c>
      <c r="O418" s="91">
        <f t="shared" si="30"/>
        <v>1</v>
      </c>
      <c r="P418" s="91">
        <f t="shared" si="31"/>
        <v>1</v>
      </c>
      <c r="Q418" s="91">
        <f t="shared" si="32"/>
        <v>1</v>
      </c>
      <c r="R418" s="93">
        <f t="shared" si="33"/>
        <v>-2.002716064453125E-3</v>
      </c>
      <c r="S418" s="91">
        <f t="shared" si="34"/>
        <v>2.002716064453125E-3</v>
      </c>
    </row>
    <row r="419" spans="1:19" x14ac:dyDescent="0.25">
      <c r="A419" s="104">
        <v>40626.588726851849</v>
      </c>
      <c r="B419" s="105">
        <v>60.034999847412109</v>
      </c>
      <c r="C419" s="106">
        <v>539.34423828125</v>
      </c>
      <c r="O419" s="91">
        <f t="shared" si="30"/>
        <v>1</v>
      </c>
      <c r="P419" s="91">
        <f t="shared" si="31"/>
        <v>1</v>
      </c>
      <c r="Q419" s="91">
        <f t="shared" si="32"/>
        <v>1</v>
      </c>
      <c r="R419" s="93">
        <f t="shared" si="33"/>
        <v>-1.9989013671875E-3</v>
      </c>
      <c r="S419" s="91">
        <f t="shared" si="34"/>
        <v>1.9989013671875E-3</v>
      </c>
    </row>
    <row r="420" spans="1:19" x14ac:dyDescent="0.25">
      <c r="A420" s="104">
        <v>40626.588750000003</v>
      </c>
      <c r="B420" s="105">
        <v>60.032001495361328</v>
      </c>
      <c r="C420" s="106">
        <v>539.34423828125</v>
      </c>
      <c r="O420" s="91">
        <f t="shared" si="30"/>
        <v>1</v>
      </c>
      <c r="P420" s="91">
        <f t="shared" si="31"/>
        <v>1</v>
      </c>
      <c r="Q420" s="91">
        <f t="shared" si="32"/>
        <v>1</v>
      </c>
      <c r="R420" s="93">
        <f t="shared" si="33"/>
        <v>-2.99835205078125E-3</v>
      </c>
      <c r="S420" s="91">
        <f t="shared" si="34"/>
        <v>2.99835205078125E-3</v>
      </c>
    </row>
    <row r="421" spans="1:19" x14ac:dyDescent="0.25">
      <c r="A421" s="104">
        <v>40626.588773148149</v>
      </c>
      <c r="B421" s="105">
        <v>60.033000946044922</v>
      </c>
      <c r="C421" s="106">
        <v>539.917236328125</v>
      </c>
      <c r="O421" s="91">
        <f t="shared" si="30"/>
        <v>1</v>
      </c>
      <c r="P421" s="91">
        <f t="shared" si="31"/>
        <v>1</v>
      </c>
      <c r="Q421" s="91">
        <f t="shared" si="32"/>
        <v>1</v>
      </c>
      <c r="R421" s="93">
        <f t="shared" si="33"/>
        <v>9.9945068359375E-4</v>
      </c>
      <c r="S421" s="91">
        <f t="shared" si="34"/>
        <v>9.9945068359375E-4</v>
      </c>
    </row>
    <row r="422" spans="1:19" x14ac:dyDescent="0.25">
      <c r="A422" s="104">
        <v>40626.588796296295</v>
      </c>
      <c r="B422" s="105">
        <v>60.034999847412109</v>
      </c>
      <c r="C422" s="106">
        <v>539.917236328125</v>
      </c>
      <c r="O422" s="91">
        <f t="shared" si="30"/>
        <v>1</v>
      </c>
      <c r="P422" s="91">
        <f t="shared" si="31"/>
        <v>1</v>
      </c>
      <c r="Q422" s="91">
        <f t="shared" si="32"/>
        <v>1</v>
      </c>
      <c r="R422" s="93">
        <f t="shared" si="33"/>
        <v>1.9989013671875E-3</v>
      </c>
      <c r="S422" s="91">
        <f t="shared" si="34"/>
        <v>1.9989013671875E-3</v>
      </c>
    </row>
    <row r="423" spans="1:19" x14ac:dyDescent="0.25">
      <c r="A423" s="104">
        <v>40626.588819444441</v>
      </c>
      <c r="B423" s="105">
        <v>60.034000396728516</v>
      </c>
      <c r="C423" s="106">
        <v>539.97900390625</v>
      </c>
      <c r="O423" s="91">
        <f t="shared" si="30"/>
        <v>1</v>
      </c>
      <c r="P423" s="91">
        <f t="shared" si="31"/>
        <v>1</v>
      </c>
      <c r="Q423" s="91">
        <f t="shared" si="32"/>
        <v>1</v>
      </c>
      <c r="R423" s="93">
        <f t="shared" si="33"/>
        <v>-9.9945068359375E-4</v>
      </c>
      <c r="S423" s="91">
        <f t="shared" si="34"/>
        <v>9.9945068359375E-4</v>
      </c>
    </row>
    <row r="424" spans="1:19" x14ac:dyDescent="0.25">
      <c r="A424" s="104">
        <v>40626.588842592595</v>
      </c>
      <c r="B424" s="105">
        <v>60.033000946044922</v>
      </c>
      <c r="C424" s="106">
        <v>539.97900390625</v>
      </c>
      <c r="O424" s="91">
        <f t="shared" si="30"/>
        <v>1</v>
      </c>
      <c r="P424" s="91">
        <f t="shared" si="31"/>
        <v>1</v>
      </c>
      <c r="Q424" s="91">
        <f t="shared" si="32"/>
        <v>1</v>
      </c>
      <c r="R424" s="93">
        <f t="shared" si="33"/>
        <v>-9.9945068359375E-4</v>
      </c>
      <c r="S424" s="91">
        <f t="shared" si="34"/>
        <v>9.9945068359375E-4</v>
      </c>
    </row>
    <row r="425" spans="1:19" x14ac:dyDescent="0.25">
      <c r="A425" s="104">
        <v>40626.588865740741</v>
      </c>
      <c r="B425" s="105">
        <v>60.035999298095703</v>
      </c>
      <c r="C425" s="106">
        <v>539.74859619140625</v>
      </c>
      <c r="O425" s="91">
        <f t="shared" si="30"/>
        <v>1</v>
      </c>
      <c r="P425" s="91">
        <f t="shared" si="31"/>
        <v>1</v>
      </c>
      <c r="Q425" s="91">
        <f t="shared" si="32"/>
        <v>1</v>
      </c>
      <c r="R425" s="93">
        <f t="shared" si="33"/>
        <v>2.99835205078125E-3</v>
      </c>
      <c r="S425" s="91">
        <f t="shared" si="34"/>
        <v>2.99835205078125E-3</v>
      </c>
    </row>
    <row r="426" spans="1:19" x14ac:dyDescent="0.25">
      <c r="A426" s="104">
        <v>40626.588888888888</v>
      </c>
      <c r="B426" s="105">
        <v>60.033000946044922</v>
      </c>
      <c r="C426" s="106">
        <v>539.74859619140625</v>
      </c>
      <c r="O426" s="91">
        <f t="shared" si="30"/>
        <v>1</v>
      </c>
      <c r="P426" s="91">
        <f t="shared" si="31"/>
        <v>1</v>
      </c>
      <c r="Q426" s="91">
        <f t="shared" si="32"/>
        <v>1</v>
      </c>
      <c r="R426" s="93">
        <f t="shared" si="33"/>
        <v>-2.99835205078125E-3</v>
      </c>
      <c r="S426" s="91">
        <f t="shared" si="34"/>
        <v>2.99835205078125E-3</v>
      </c>
    </row>
    <row r="427" spans="1:19" x14ac:dyDescent="0.25">
      <c r="A427" s="104">
        <v>40626.588912037034</v>
      </c>
      <c r="B427" s="105">
        <v>60.033000946044922</v>
      </c>
      <c r="C427" s="106">
        <v>540.1162109375</v>
      </c>
      <c r="O427" s="91">
        <f t="shared" si="30"/>
        <v>1</v>
      </c>
      <c r="P427" s="91">
        <f t="shared" si="31"/>
        <v>1</v>
      </c>
      <c r="Q427" s="91">
        <f t="shared" si="32"/>
        <v>1</v>
      </c>
      <c r="R427" s="93">
        <f t="shared" si="33"/>
        <v>0</v>
      </c>
      <c r="S427" s="91">
        <f t="shared" si="34"/>
        <v>0</v>
      </c>
    </row>
    <row r="428" spans="1:19" x14ac:dyDescent="0.25">
      <c r="A428" s="104">
        <v>40626.588935185187</v>
      </c>
      <c r="B428" s="105">
        <v>60.032001495361328</v>
      </c>
      <c r="C428" s="106">
        <v>540.1162109375</v>
      </c>
      <c r="O428" s="91">
        <f t="shared" si="30"/>
        <v>1</v>
      </c>
      <c r="P428" s="91">
        <f t="shared" si="31"/>
        <v>1</v>
      </c>
      <c r="Q428" s="91">
        <f t="shared" si="32"/>
        <v>1</v>
      </c>
      <c r="R428" s="93">
        <f t="shared" si="33"/>
        <v>-9.9945068359375E-4</v>
      </c>
      <c r="S428" s="91">
        <f t="shared" si="34"/>
        <v>9.9945068359375E-4</v>
      </c>
    </row>
    <row r="429" spans="1:19" x14ac:dyDescent="0.25">
      <c r="A429" s="104">
        <v>40626.588958333334</v>
      </c>
      <c r="B429" s="105">
        <v>60.027000427246094</v>
      </c>
      <c r="C429" s="106">
        <v>540.62664794921875</v>
      </c>
      <c r="O429" s="91">
        <f t="shared" si="30"/>
        <v>1</v>
      </c>
      <c r="P429" s="91">
        <f t="shared" si="31"/>
        <v>1</v>
      </c>
      <c r="Q429" s="91">
        <f t="shared" si="32"/>
        <v>1</v>
      </c>
      <c r="R429" s="93">
        <f t="shared" si="33"/>
        <v>-5.001068115234375E-3</v>
      </c>
      <c r="S429" s="91">
        <f t="shared" si="34"/>
        <v>5.001068115234375E-3</v>
      </c>
    </row>
    <row r="430" spans="1:19" x14ac:dyDescent="0.25">
      <c r="A430" s="104">
        <v>40626.58898148148</v>
      </c>
      <c r="B430" s="105">
        <v>60.025001525878906</v>
      </c>
      <c r="C430" s="106">
        <v>540.62664794921875</v>
      </c>
      <c r="O430" s="91">
        <f t="shared" si="30"/>
        <v>1</v>
      </c>
      <c r="P430" s="91">
        <f t="shared" si="31"/>
        <v>1</v>
      </c>
      <c r="Q430" s="91">
        <f t="shared" si="32"/>
        <v>1</v>
      </c>
      <c r="R430" s="93">
        <f t="shared" si="33"/>
        <v>-1.9989013671875E-3</v>
      </c>
      <c r="S430" s="91">
        <f t="shared" si="34"/>
        <v>1.9989013671875E-3</v>
      </c>
    </row>
    <row r="431" spans="1:19" x14ac:dyDescent="0.25">
      <c r="A431" s="104">
        <v>40626.589004629626</v>
      </c>
      <c r="B431" s="105">
        <v>60.025001525878906</v>
      </c>
      <c r="C431" s="106">
        <v>540.931396484375</v>
      </c>
      <c r="O431" s="91">
        <f t="shared" si="30"/>
        <v>1</v>
      </c>
      <c r="P431" s="91">
        <f t="shared" si="31"/>
        <v>1</v>
      </c>
      <c r="Q431" s="91">
        <f t="shared" si="32"/>
        <v>1</v>
      </c>
      <c r="R431" s="93">
        <f t="shared" si="33"/>
        <v>0</v>
      </c>
      <c r="S431" s="91">
        <f t="shared" si="34"/>
        <v>0</v>
      </c>
    </row>
    <row r="432" spans="1:19" x14ac:dyDescent="0.25">
      <c r="A432" s="104">
        <v>40626.58902777778</v>
      </c>
      <c r="B432" s="105">
        <v>60.013999938964844</v>
      </c>
      <c r="C432" s="106">
        <v>540.931396484375</v>
      </c>
      <c r="O432" s="91">
        <f t="shared" si="30"/>
        <v>1</v>
      </c>
      <c r="P432" s="91">
        <f t="shared" si="31"/>
        <v>1</v>
      </c>
      <c r="Q432" s="91">
        <f t="shared" si="32"/>
        <v>1</v>
      </c>
      <c r="R432" s="93">
        <f t="shared" si="33"/>
        <v>-1.10015869140625E-2</v>
      </c>
      <c r="S432" s="91">
        <f t="shared" si="34"/>
        <v>1.10015869140625E-2</v>
      </c>
    </row>
    <row r="433" spans="1:19" x14ac:dyDescent="0.25">
      <c r="A433" s="104">
        <v>40626.589050925926</v>
      </c>
      <c r="B433" s="105">
        <v>60.013999938964844</v>
      </c>
      <c r="C433" s="106">
        <v>541.99859619140625</v>
      </c>
      <c r="O433" s="91">
        <f t="shared" si="30"/>
        <v>1</v>
      </c>
      <c r="P433" s="91">
        <f t="shared" si="31"/>
        <v>1</v>
      </c>
      <c r="Q433" s="91">
        <f t="shared" si="32"/>
        <v>1</v>
      </c>
      <c r="R433" s="93">
        <f t="shared" si="33"/>
        <v>0</v>
      </c>
      <c r="S433" s="91">
        <f t="shared" si="34"/>
        <v>0</v>
      </c>
    </row>
    <row r="434" spans="1:19" x14ac:dyDescent="0.25">
      <c r="A434" s="104">
        <v>40626.589074074072</v>
      </c>
      <c r="B434" s="105">
        <v>60.005001068115234</v>
      </c>
      <c r="C434" s="106">
        <v>541.99859619140625</v>
      </c>
      <c r="O434" s="91">
        <f t="shared" si="30"/>
        <v>1</v>
      </c>
      <c r="P434" s="91">
        <f t="shared" si="31"/>
        <v>1</v>
      </c>
      <c r="Q434" s="91">
        <f t="shared" si="32"/>
        <v>1</v>
      </c>
      <c r="R434" s="93">
        <f t="shared" si="33"/>
        <v>-8.998870849609375E-3</v>
      </c>
      <c r="S434" s="91">
        <f t="shared" si="34"/>
        <v>8.998870849609375E-3</v>
      </c>
    </row>
    <row r="435" spans="1:19" x14ac:dyDescent="0.25">
      <c r="A435" s="104">
        <v>40626.589097222219</v>
      </c>
      <c r="B435" s="105">
        <v>60</v>
      </c>
      <c r="C435" s="106">
        <v>541.3756103515625</v>
      </c>
      <c r="O435" s="91">
        <f t="shared" si="30"/>
        <v>1</v>
      </c>
      <c r="P435" s="91">
        <f t="shared" si="31"/>
        <v>0</v>
      </c>
      <c r="Q435" s="91">
        <f t="shared" si="32"/>
        <v>1</v>
      </c>
      <c r="R435" s="93">
        <f t="shared" si="33"/>
        <v>-5.001068115234375E-3</v>
      </c>
      <c r="S435" s="91">
        <f t="shared" si="34"/>
        <v>5.001068115234375E-3</v>
      </c>
    </row>
    <row r="436" spans="1:19" x14ac:dyDescent="0.25">
      <c r="A436" s="104">
        <v>40626.589120370372</v>
      </c>
      <c r="B436" s="105">
        <v>59.993999481201172</v>
      </c>
      <c r="C436" s="106">
        <v>541.3756103515625</v>
      </c>
      <c r="O436" s="91">
        <f t="shared" si="30"/>
        <v>1</v>
      </c>
      <c r="P436" s="91">
        <f t="shared" si="31"/>
        <v>0</v>
      </c>
      <c r="Q436" s="91">
        <f t="shared" si="32"/>
        <v>1</v>
      </c>
      <c r="R436" s="93">
        <f t="shared" si="33"/>
        <v>-6.000518798828125E-3</v>
      </c>
      <c r="S436" s="91">
        <f t="shared" si="34"/>
        <v>6.000518798828125E-3</v>
      </c>
    </row>
    <row r="437" spans="1:19" x14ac:dyDescent="0.25">
      <c r="A437" s="104">
        <v>40626.589143518519</v>
      </c>
      <c r="B437" s="105">
        <v>59.977001190185547</v>
      </c>
      <c r="C437" s="106">
        <v>543.6104736328125</v>
      </c>
      <c r="O437" s="91">
        <f t="shared" si="30"/>
        <v>1</v>
      </c>
      <c r="P437" s="91">
        <f t="shared" si="31"/>
        <v>0</v>
      </c>
      <c r="Q437" s="91">
        <f t="shared" si="32"/>
        <v>1</v>
      </c>
      <c r="R437" s="93">
        <f t="shared" si="33"/>
        <v>-1.6998291015625E-2</v>
      </c>
      <c r="S437" s="91">
        <f t="shared" si="34"/>
        <v>1.6998291015625E-2</v>
      </c>
    </row>
    <row r="438" spans="1:19" x14ac:dyDescent="0.25">
      <c r="A438" s="104">
        <v>40626.589166666665</v>
      </c>
      <c r="B438" s="105">
        <v>59.972999572753906</v>
      </c>
      <c r="C438" s="106">
        <v>543.6104736328125</v>
      </c>
      <c r="O438" s="91">
        <f t="shared" si="30"/>
        <v>1</v>
      </c>
      <c r="P438" s="91">
        <f t="shared" si="31"/>
        <v>0</v>
      </c>
      <c r="Q438" s="91">
        <f t="shared" si="32"/>
        <v>1</v>
      </c>
      <c r="R438" s="93">
        <f t="shared" si="33"/>
        <v>-4.001617431640625E-3</v>
      </c>
      <c r="S438" s="91">
        <f t="shared" si="34"/>
        <v>4.001617431640625E-3</v>
      </c>
    </row>
    <row r="439" spans="1:19" x14ac:dyDescent="0.25">
      <c r="A439" s="104">
        <v>40626.589189814818</v>
      </c>
      <c r="B439" s="105">
        <v>59.970001220703125</v>
      </c>
      <c r="C439" s="106">
        <v>544.20672607421875</v>
      </c>
      <c r="O439" s="91">
        <f t="shared" si="30"/>
        <v>1</v>
      </c>
      <c r="P439" s="91">
        <f t="shared" si="31"/>
        <v>0</v>
      </c>
      <c r="Q439" s="91">
        <f t="shared" si="32"/>
        <v>1</v>
      </c>
      <c r="R439" s="93">
        <f t="shared" si="33"/>
        <v>-2.99835205078125E-3</v>
      </c>
      <c r="S439" s="91">
        <f t="shared" si="34"/>
        <v>2.99835205078125E-3</v>
      </c>
    </row>
    <row r="440" spans="1:19" x14ac:dyDescent="0.25">
      <c r="A440" s="104">
        <v>40626.589212962965</v>
      </c>
      <c r="B440" s="105">
        <v>59.970001220703125</v>
      </c>
      <c r="C440" s="106">
        <v>544.20672607421875</v>
      </c>
      <c r="O440" s="91">
        <f t="shared" si="30"/>
        <v>1</v>
      </c>
      <c r="P440" s="91">
        <f t="shared" si="31"/>
        <v>0</v>
      </c>
      <c r="Q440" s="91">
        <f t="shared" si="32"/>
        <v>1</v>
      </c>
      <c r="R440" s="93">
        <f t="shared" si="33"/>
        <v>0</v>
      </c>
      <c r="S440" s="91">
        <f t="shared" si="34"/>
        <v>0</v>
      </c>
    </row>
    <row r="441" spans="1:19" x14ac:dyDescent="0.25">
      <c r="A441" s="104">
        <v>40626.589236111111</v>
      </c>
      <c r="B441" s="105">
        <v>59.967998504638672</v>
      </c>
      <c r="C441" s="106">
        <v>545.40576171875</v>
      </c>
      <c r="O441" s="91">
        <f t="shared" si="30"/>
        <v>1</v>
      </c>
      <c r="P441" s="91">
        <f t="shared" si="31"/>
        <v>0</v>
      </c>
      <c r="Q441" s="91">
        <f t="shared" si="32"/>
        <v>1</v>
      </c>
      <c r="R441" s="93">
        <f t="shared" si="33"/>
        <v>-2.002716064453125E-3</v>
      </c>
      <c r="S441" s="91">
        <f t="shared" si="34"/>
        <v>2.002716064453125E-3</v>
      </c>
    </row>
    <row r="442" spans="1:19" x14ac:dyDescent="0.25">
      <c r="A442" s="104">
        <v>40626.589259259257</v>
      </c>
      <c r="B442" s="105">
        <v>59.969001770019531</v>
      </c>
      <c r="C442" s="106">
        <v>545.40576171875</v>
      </c>
      <c r="O442" s="91">
        <f t="shared" si="30"/>
        <v>1</v>
      </c>
      <c r="P442" s="91">
        <f t="shared" si="31"/>
        <v>0</v>
      </c>
      <c r="Q442" s="91">
        <f t="shared" si="32"/>
        <v>1</v>
      </c>
      <c r="R442" s="93">
        <f t="shared" si="33"/>
        <v>1.003265380859375E-3</v>
      </c>
      <c r="S442" s="91">
        <f t="shared" si="34"/>
        <v>1.003265380859375E-3</v>
      </c>
    </row>
    <row r="443" spans="1:19" x14ac:dyDescent="0.25">
      <c r="A443" s="104">
        <v>40626.589282407411</v>
      </c>
      <c r="B443" s="105">
        <v>59.969001770019531</v>
      </c>
      <c r="C443" s="106">
        <v>547.0699462890625</v>
      </c>
      <c r="O443" s="91">
        <f t="shared" si="30"/>
        <v>1</v>
      </c>
      <c r="P443" s="91">
        <f t="shared" si="31"/>
        <v>0</v>
      </c>
      <c r="Q443" s="91">
        <f t="shared" si="32"/>
        <v>1</v>
      </c>
      <c r="R443" s="93">
        <f t="shared" si="33"/>
        <v>0</v>
      </c>
      <c r="S443" s="91">
        <f t="shared" si="34"/>
        <v>0</v>
      </c>
    </row>
    <row r="444" spans="1:19" x14ac:dyDescent="0.25">
      <c r="A444" s="104">
        <v>40626.589305555557</v>
      </c>
      <c r="B444" s="105">
        <v>59.965000152587891</v>
      </c>
      <c r="C444" s="106">
        <v>547.0699462890625</v>
      </c>
      <c r="O444" s="91">
        <f t="shared" si="30"/>
        <v>1</v>
      </c>
      <c r="P444" s="91">
        <f t="shared" si="31"/>
        <v>0</v>
      </c>
      <c r="Q444" s="91">
        <f t="shared" si="32"/>
        <v>1</v>
      </c>
      <c r="R444" s="93">
        <f t="shared" si="33"/>
        <v>-4.001617431640625E-3</v>
      </c>
      <c r="S444" s="91">
        <f t="shared" si="34"/>
        <v>4.001617431640625E-3</v>
      </c>
    </row>
    <row r="445" spans="1:19" x14ac:dyDescent="0.25">
      <c r="A445" s="104">
        <v>40626.589328703703</v>
      </c>
      <c r="B445" s="105">
        <v>59.964000701904297</v>
      </c>
      <c r="C445" s="106">
        <v>547.28082275390625</v>
      </c>
      <c r="O445" s="91">
        <f t="shared" si="30"/>
        <v>1</v>
      </c>
      <c r="P445" s="91">
        <f t="shared" si="31"/>
        <v>0</v>
      </c>
      <c r="Q445" s="91">
        <f t="shared" si="32"/>
        <v>1</v>
      </c>
      <c r="R445" s="93">
        <f t="shared" si="33"/>
        <v>-9.9945068359375E-4</v>
      </c>
      <c r="S445" s="91">
        <f t="shared" si="34"/>
        <v>9.9945068359375E-4</v>
      </c>
    </row>
    <row r="446" spans="1:19" x14ac:dyDescent="0.25">
      <c r="A446" s="104">
        <v>40626.58935185185</v>
      </c>
      <c r="B446" s="105">
        <v>59.964000701904297</v>
      </c>
      <c r="C446" s="106">
        <v>547.28082275390625</v>
      </c>
      <c r="O446" s="91">
        <f t="shared" si="30"/>
        <v>1</v>
      </c>
      <c r="P446" s="91">
        <f t="shared" si="31"/>
        <v>0</v>
      </c>
      <c r="Q446" s="91">
        <f t="shared" si="32"/>
        <v>1</v>
      </c>
      <c r="R446" s="93">
        <f t="shared" si="33"/>
        <v>0</v>
      </c>
      <c r="S446" s="91">
        <f t="shared" si="34"/>
        <v>0</v>
      </c>
    </row>
    <row r="447" spans="1:19" x14ac:dyDescent="0.25">
      <c r="A447" s="104">
        <v>40626.589375000003</v>
      </c>
      <c r="B447" s="105">
        <v>59.970001220703125</v>
      </c>
      <c r="C447" s="106">
        <v>549.0167236328125</v>
      </c>
      <c r="O447" s="91">
        <f t="shared" si="30"/>
        <v>1</v>
      </c>
      <c r="P447" s="91">
        <f t="shared" si="31"/>
        <v>0</v>
      </c>
      <c r="Q447" s="91">
        <f t="shared" si="32"/>
        <v>1</v>
      </c>
      <c r="R447" s="93">
        <f t="shared" si="33"/>
        <v>6.000518798828125E-3</v>
      </c>
      <c r="S447" s="91">
        <f t="shared" si="34"/>
        <v>6.000518798828125E-3</v>
      </c>
    </row>
    <row r="448" spans="1:19" x14ac:dyDescent="0.25">
      <c r="A448" s="104">
        <v>40626.589398148149</v>
      </c>
      <c r="B448" s="105">
        <v>59.969001770019531</v>
      </c>
      <c r="C448" s="106">
        <v>549.0167236328125</v>
      </c>
      <c r="O448" s="91">
        <f t="shared" si="30"/>
        <v>1</v>
      </c>
      <c r="P448" s="91">
        <f t="shared" si="31"/>
        <v>0</v>
      </c>
      <c r="Q448" s="91">
        <f t="shared" si="32"/>
        <v>1</v>
      </c>
      <c r="R448" s="93">
        <f t="shared" si="33"/>
        <v>-9.9945068359375E-4</v>
      </c>
      <c r="S448" s="91">
        <f t="shared" si="34"/>
        <v>9.9945068359375E-4</v>
      </c>
    </row>
    <row r="449" spans="1:19" x14ac:dyDescent="0.25">
      <c r="A449" s="104">
        <v>40626.589421296296</v>
      </c>
      <c r="B449" s="105">
        <v>59.971000671386719</v>
      </c>
      <c r="C449" s="106">
        <v>551.03729248046875</v>
      </c>
      <c r="O449" s="91">
        <f t="shared" si="30"/>
        <v>1</v>
      </c>
      <c r="P449" s="91">
        <f t="shared" si="31"/>
        <v>0</v>
      </c>
      <c r="Q449" s="91">
        <f t="shared" si="32"/>
        <v>1</v>
      </c>
      <c r="R449" s="93">
        <f t="shared" si="33"/>
        <v>1.9989013671875E-3</v>
      </c>
      <c r="S449" s="91">
        <f t="shared" si="34"/>
        <v>1.9989013671875E-3</v>
      </c>
    </row>
    <row r="450" spans="1:19" x14ac:dyDescent="0.25">
      <c r="A450" s="104">
        <v>40626.589444444442</v>
      </c>
      <c r="B450" s="105">
        <v>59.9739990234375</v>
      </c>
      <c r="C450" s="106">
        <v>551.03729248046875</v>
      </c>
      <c r="O450" s="91">
        <f t="shared" si="30"/>
        <v>1</v>
      </c>
      <c r="P450" s="91">
        <f t="shared" si="31"/>
        <v>0</v>
      </c>
      <c r="Q450" s="91">
        <f t="shared" si="32"/>
        <v>1</v>
      </c>
      <c r="R450" s="93">
        <f t="shared" si="33"/>
        <v>2.99835205078125E-3</v>
      </c>
      <c r="S450" s="91">
        <f t="shared" si="34"/>
        <v>2.99835205078125E-3</v>
      </c>
    </row>
    <row r="451" spans="1:19" x14ac:dyDescent="0.25">
      <c r="A451" s="104">
        <v>40626.589467592596</v>
      </c>
      <c r="B451" s="105">
        <v>59.974998474121094</v>
      </c>
      <c r="C451" s="106">
        <v>551.6588134765625</v>
      </c>
      <c r="O451" s="91">
        <f t="shared" si="30"/>
        <v>1</v>
      </c>
      <c r="P451" s="91">
        <f t="shared" si="31"/>
        <v>0</v>
      </c>
      <c r="Q451" s="91">
        <f t="shared" si="32"/>
        <v>1</v>
      </c>
      <c r="R451" s="93">
        <f t="shared" si="33"/>
        <v>9.9945068359375E-4</v>
      </c>
      <c r="S451" s="91">
        <f t="shared" si="34"/>
        <v>9.9945068359375E-4</v>
      </c>
    </row>
    <row r="452" spans="1:19" x14ac:dyDescent="0.25">
      <c r="A452" s="104">
        <v>40626.589490740742</v>
      </c>
      <c r="B452" s="105">
        <v>59.976001739501953</v>
      </c>
      <c r="C452" s="106">
        <v>551.6588134765625</v>
      </c>
      <c r="O452" s="91">
        <f t="shared" si="30"/>
        <v>1</v>
      </c>
      <c r="P452" s="91">
        <f t="shared" si="31"/>
        <v>0</v>
      </c>
      <c r="Q452" s="91">
        <f t="shared" si="32"/>
        <v>1</v>
      </c>
      <c r="R452" s="93">
        <f t="shared" si="33"/>
        <v>1.003265380859375E-3</v>
      </c>
      <c r="S452" s="91">
        <f t="shared" si="34"/>
        <v>1.003265380859375E-3</v>
      </c>
    </row>
    <row r="453" spans="1:19" x14ac:dyDescent="0.25">
      <c r="A453" s="104">
        <v>40626.589513888888</v>
      </c>
      <c r="B453" s="105">
        <v>59.977001190185547</v>
      </c>
      <c r="C453" s="106">
        <v>551.3480224609375</v>
      </c>
      <c r="O453" s="91">
        <f t="shared" si="30"/>
        <v>1</v>
      </c>
      <c r="P453" s="91">
        <f t="shared" si="31"/>
        <v>0</v>
      </c>
      <c r="Q453" s="91">
        <f t="shared" si="32"/>
        <v>1</v>
      </c>
      <c r="R453" s="93">
        <f t="shared" si="33"/>
        <v>9.9945068359375E-4</v>
      </c>
      <c r="S453" s="91">
        <f t="shared" si="34"/>
        <v>9.9945068359375E-4</v>
      </c>
    </row>
    <row r="454" spans="1:19" x14ac:dyDescent="0.25">
      <c r="A454" s="104">
        <v>40626.589537037034</v>
      </c>
      <c r="B454" s="105">
        <v>59.977001190185547</v>
      </c>
      <c r="C454" s="106">
        <v>551.3480224609375</v>
      </c>
      <c r="O454" s="91">
        <f t="shared" si="30"/>
        <v>1</v>
      </c>
      <c r="P454" s="91">
        <f t="shared" si="31"/>
        <v>0</v>
      </c>
      <c r="Q454" s="91">
        <f t="shared" si="32"/>
        <v>1</v>
      </c>
      <c r="R454" s="93">
        <f t="shared" si="33"/>
        <v>0</v>
      </c>
      <c r="S454" s="91">
        <f t="shared" si="34"/>
        <v>0</v>
      </c>
    </row>
    <row r="455" spans="1:19" x14ac:dyDescent="0.25">
      <c r="A455" s="104">
        <v>40626.589560185188</v>
      </c>
      <c r="B455" s="105">
        <v>59.976001739501953</v>
      </c>
      <c r="C455" s="106">
        <v>550.2926025390625</v>
      </c>
      <c r="O455" s="91">
        <f t="shared" si="30"/>
        <v>1</v>
      </c>
      <c r="P455" s="91">
        <f t="shared" si="31"/>
        <v>0</v>
      </c>
      <c r="Q455" s="91">
        <f t="shared" si="32"/>
        <v>1</v>
      </c>
      <c r="R455" s="93">
        <f t="shared" si="33"/>
        <v>-9.9945068359375E-4</v>
      </c>
      <c r="S455" s="91">
        <f t="shared" si="34"/>
        <v>9.9945068359375E-4</v>
      </c>
    </row>
    <row r="456" spans="1:19" x14ac:dyDescent="0.25">
      <c r="A456" s="104">
        <v>40626.589583333334</v>
      </c>
      <c r="B456" s="105">
        <v>59.972999572753906</v>
      </c>
      <c r="C456" s="106">
        <v>550.2926025390625</v>
      </c>
      <c r="O456" s="91">
        <f t="shared" ref="O456:O519" si="35">IF(ROW()&lt;$O$5,0,1)</f>
        <v>1</v>
      </c>
      <c r="P456" s="91">
        <f t="shared" ref="P456:P519" si="36">IF((O456=1)*(B456&gt;$P$2),1,0)</f>
        <v>0</v>
      </c>
      <c r="Q456" s="91">
        <f t="shared" si="32"/>
        <v>1</v>
      </c>
      <c r="R456" s="93">
        <f t="shared" si="33"/>
        <v>-3.002166748046875E-3</v>
      </c>
      <c r="S456" s="91">
        <f t="shared" si="34"/>
        <v>3.002166748046875E-3</v>
      </c>
    </row>
    <row r="457" spans="1:19" x14ac:dyDescent="0.25">
      <c r="A457" s="104">
        <v>40626.589606481481</v>
      </c>
      <c r="B457" s="105">
        <v>59.974998474121094</v>
      </c>
      <c r="C457" s="106">
        <v>551.95220947265625</v>
      </c>
      <c r="O457" s="91">
        <f t="shared" si="35"/>
        <v>1</v>
      </c>
      <c r="P457" s="91">
        <f t="shared" si="36"/>
        <v>0</v>
      </c>
      <c r="Q457" s="91">
        <f t="shared" ref="Q457:Q520" si="37">IF(ROW()&lt;O$3,0,1)</f>
        <v>1</v>
      </c>
      <c r="R457" s="93">
        <f t="shared" ref="R457:R520" si="38">B457-B456</f>
        <v>1.9989013671875E-3</v>
      </c>
      <c r="S457" s="91">
        <f t="shared" ref="S457:S520" si="39">ABS(R457)</f>
        <v>1.9989013671875E-3</v>
      </c>
    </row>
    <row r="458" spans="1:19" x14ac:dyDescent="0.25">
      <c r="A458" s="104">
        <v>40626.589629629627</v>
      </c>
      <c r="B458" s="105">
        <v>59.977001190185547</v>
      </c>
      <c r="C458" s="106">
        <v>551.95220947265625</v>
      </c>
      <c r="O458" s="91">
        <f t="shared" si="35"/>
        <v>1</v>
      </c>
      <c r="P458" s="91">
        <f t="shared" si="36"/>
        <v>0</v>
      </c>
      <c r="Q458" s="91">
        <f t="shared" si="37"/>
        <v>1</v>
      </c>
      <c r="R458" s="93">
        <f t="shared" si="38"/>
        <v>2.002716064453125E-3</v>
      </c>
      <c r="S458" s="91">
        <f t="shared" si="39"/>
        <v>2.002716064453125E-3</v>
      </c>
    </row>
    <row r="459" spans="1:19" x14ac:dyDescent="0.25">
      <c r="A459" s="104">
        <v>40626.58965277778</v>
      </c>
      <c r="B459" s="105">
        <v>59.972999572753906</v>
      </c>
      <c r="C459" s="106">
        <v>552.256103515625</v>
      </c>
      <c r="O459" s="91">
        <f t="shared" si="35"/>
        <v>1</v>
      </c>
      <c r="P459" s="91">
        <f t="shared" si="36"/>
        <v>0</v>
      </c>
      <c r="Q459" s="91">
        <f t="shared" si="37"/>
        <v>1</v>
      </c>
      <c r="R459" s="93">
        <f t="shared" si="38"/>
        <v>-4.001617431640625E-3</v>
      </c>
      <c r="S459" s="91">
        <f t="shared" si="39"/>
        <v>4.001617431640625E-3</v>
      </c>
    </row>
    <row r="460" spans="1:19" x14ac:dyDescent="0.25">
      <c r="A460" s="104">
        <v>40626.589675925927</v>
      </c>
      <c r="B460" s="105">
        <v>59.969001770019531</v>
      </c>
      <c r="C460" s="106">
        <v>552.256103515625</v>
      </c>
      <c r="O460" s="91">
        <f t="shared" si="35"/>
        <v>1</v>
      </c>
      <c r="P460" s="91">
        <f t="shared" si="36"/>
        <v>0</v>
      </c>
      <c r="Q460" s="91">
        <f t="shared" si="37"/>
        <v>1</v>
      </c>
      <c r="R460" s="93">
        <f t="shared" si="38"/>
        <v>-3.997802734375E-3</v>
      </c>
      <c r="S460" s="91">
        <f t="shared" si="39"/>
        <v>3.997802734375E-3</v>
      </c>
    </row>
    <row r="461" spans="1:19" x14ac:dyDescent="0.25">
      <c r="A461" s="104">
        <v>40626.589699074073</v>
      </c>
      <c r="B461" s="105">
        <v>59.965999603271484</v>
      </c>
      <c r="C461" s="106">
        <v>552.5390625</v>
      </c>
      <c r="O461" s="91">
        <f t="shared" si="35"/>
        <v>1</v>
      </c>
      <c r="P461" s="91">
        <f t="shared" si="36"/>
        <v>0</v>
      </c>
      <c r="Q461" s="91">
        <f t="shared" si="37"/>
        <v>1</v>
      </c>
      <c r="R461" s="93">
        <f t="shared" si="38"/>
        <v>-3.002166748046875E-3</v>
      </c>
      <c r="S461" s="91">
        <f t="shared" si="39"/>
        <v>3.002166748046875E-3</v>
      </c>
    </row>
    <row r="462" spans="1:19" x14ac:dyDescent="0.25">
      <c r="A462" s="104">
        <v>40626.589722222219</v>
      </c>
      <c r="B462" s="105">
        <v>59.965999603271484</v>
      </c>
      <c r="C462" s="106">
        <v>552.5390625</v>
      </c>
      <c r="O462" s="91">
        <f t="shared" si="35"/>
        <v>1</v>
      </c>
      <c r="P462" s="91">
        <f t="shared" si="36"/>
        <v>0</v>
      </c>
      <c r="Q462" s="91">
        <f t="shared" si="37"/>
        <v>1</v>
      </c>
      <c r="R462" s="93">
        <f t="shared" si="38"/>
        <v>0</v>
      </c>
      <c r="S462" s="91">
        <f t="shared" si="39"/>
        <v>0</v>
      </c>
    </row>
    <row r="463" spans="1:19" x14ac:dyDescent="0.25">
      <c r="A463" s="104">
        <v>40626.589745370373</v>
      </c>
      <c r="B463" s="105">
        <v>59.965000152587891</v>
      </c>
      <c r="C463" s="106">
        <v>552.8583984375</v>
      </c>
      <c r="O463" s="91">
        <f t="shared" si="35"/>
        <v>1</v>
      </c>
      <c r="P463" s="91">
        <f t="shared" si="36"/>
        <v>0</v>
      </c>
      <c r="Q463" s="91">
        <f t="shared" si="37"/>
        <v>1</v>
      </c>
      <c r="R463" s="93">
        <f t="shared" si="38"/>
        <v>-9.9945068359375E-4</v>
      </c>
      <c r="S463" s="91">
        <f t="shared" si="39"/>
        <v>9.9945068359375E-4</v>
      </c>
    </row>
    <row r="464" spans="1:19" x14ac:dyDescent="0.25">
      <c r="A464" s="104">
        <v>40626.589768518519</v>
      </c>
      <c r="B464" s="105">
        <v>59.965000152587891</v>
      </c>
      <c r="C464" s="106">
        <v>552.8583984375</v>
      </c>
      <c r="O464" s="91">
        <f t="shared" si="35"/>
        <v>1</v>
      </c>
      <c r="P464" s="91">
        <f t="shared" si="36"/>
        <v>0</v>
      </c>
      <c r="Q464" s="91">
        <f t="shared" si="37"/>
        <v>1</v>
      </c>
      <c r="R464" s="93">
        <f t="shared" si="38"/>
        <v>0</v>
      </c>
      <c r="S464" s="91">
        <f t="shared" si="39"/>
        <v>0</v>
      </c>
    </row>
    <row r="465" spans="1:19" x14ac:dyDescent="0.25">
      <c r="A465" s="104">
        <v>40626.589791666665</v>
      </c>
      <c r="B465" s="105">
        <v>59.967998504638672</v>
      </c>
      <c r="C465" s="106">
        <v>554.4173583984375</v>
      </c>
      <c r="O465" s="91">
        <f t="shared" si="35"/>
        <v>1</v>
      </c>
      <c r="P465" s="91">
        <f t="shared" si="36"/>
        <v>0</v>
      </c>
      <c r="Q465" s="91">
        <f t="shared" si="37"/>
        <v>1</v>
      </c>
      <c r="R465" s="93">
        <f t="shared" si="38"/>
        <v>2.99835205078125E-3</v>
      </c>
      <c r="S465" s="91">
        <f t="shared" si="39"/>
        <v>2.99835205078125E-3</v>
      </c>
    </row>
    <row r="466" spans="1:19" x14ac:dyDescent="0.25">
      <c r="A466" s="104">
        <v>40626.589814814812</v>
      </c>
      <c r="B466" s="105">
        <v>59.964000701904297</v>
      </c>
      <c r="C466" s="106">
        <v>554.4173583984375</v>
      </c>
      <c r="O466" s="91">
        <f t="shared" si="35"/>
        <v>1</v>
      </c>
      <c r="P466" s="91">
        <f t="shared" si="36"/>
        <v>0</v>
      </c>
      <c r="Q466" s="91">
        <f t="shared" si="37"/>
        <v>1</v>
      </c>
      <c r="R466" s="93">
        <f t="shared" si="38"/>
        <v>-3.997802734375E-3</v>
      </c>
      <c r="S466" s="91">
        <f t="shared" si="39"/>
        <v>3.997802734375E-3</v>
      </c>
    </row>
    <row r="467" spans="1:19" x14ac:dyDescent="0.25">
      <c r="A467" s="104">
        <v>40626.589837962965</v>
      </c>
      <c r="B467" s="105">
        <v>59.964000701904297</v>
      </c>
      <c r="C467" s="106">
        <v>554.32073974609375</v>
      </c>
      <c r="O467" s="91">
        <f t="shared" si="35"/>
        <v>1</v>
      </c>
      <c r="P467" s="91">
        <f t="shared" si="36"/>
        <v>0</v>
      </c>
      <c r="Q467" s="91">
        <f t="shared" si="37"/>
        <v>1</v>
      </c>
      <c r="R467" s="93">
        <f t="shared" si="38"/>
        <v>0</v>
      </c>
      <c r="S467" s="91">
        <f t="shared" si="39"/>
        <v>0</v>
      </c>
    </row>
    <row r="468" spans="1:19" x14ac:dyDescent="0.25">
      <c r="A468" s="104">
        <v>40626.589861111112</v>
      </c>
      <c r="B468" s="105">
        <v>59.965999603271484</v>
      </c>
      <c r="C468" s="106">
        <v>554.32073974609375</v>
      </c>
      <c r="O468" s="91">
        <f t="shared" si="35"/>
        <v>1</v>
      </c>
      <c r="P468" s="91">
        <f t="shared" si="36"/>
        <v>0</v>
      </c>
      <c r="Q468" s="91">
        <f t="shared" si="37"/>
        <v>1</v>
      </c>
      <c r="R468" s="93">
        <f t="shared" si="38"/>
        <v>1.9989013671875E-3</v>
      </c>
      <c r="S468" s="91">
        <f t="shared" si="39"/>
        <v>1.9989013671875E-3</v>
      </c>
    </row>
    <row r="469" spans="1:19" x14ac:dyDescent="0.25">
      <c r="A469" s="104">
        <v>40626.589884259258</v>
      </c>
      <c r="B469" s="105">
        <v>59.971000671386719</v>
      </c>
      <c r="C469" s="106">
        <v>553.52252197265625</v>
      </c>
      <c r="O469" s="91">
        <f t="shared" si="35"/>
        <v>1</v>
      </c>
      <c r="P469" s="91">
        <f t="shared" si="36"/>
        <v>0</v>
      </c>
      <c r="Q469" s="91">
        <f t="shared" si="37"/>
        <v>1</v>
      </c>
      <c r="R469" s="93">
        <f t="shared" si="38"/>
        <v>5.001068115234375E-3</v>
      </c>
      <c r="S469" s="91">
        <f t="shared" si="39"/>
        <v>5.001068115234375E-3</v>
      </c>
    </row>
    <row r="470" spans="1:19" x14ac:dyDescent="0.25">
      <c r="A470" s="104">
        <v>40626.589907407404</v>
      </c>
      <c r="B470" s="105">
        <v>59.972999572753906</v>
      </c>
      <c r="C470" s="106">
        <v>553.52252197265625</v>
      </c>
      <c r="O470" s="91">
        <f t="shared" si="35"/>
        <v>1</v>
      </c>
      <c r="P470" s="91">
        <f t="shared" si="36"/>
        <v>0</v>
      </c>
      <c r="Q470" s="91">
        <f t="shared" si="37"/>
        <v>1</v>
      </c>
      <c r="R470" s="93">
        <f t="shared" si="38"/>
        <v>1.9989013671875E-3</v>
      </c>
      <c r="S470" s="91">
        <f t="shared" si="39"/>
        <v>1.9989013671875E-3</v>
      </c>
    </row>
    <row r="471" spans="1:19" x14ac:dyDescent="0.25">
      <c r="A471" s="104">
        <v>40626.589930555558</v>
      </c>
      <c r="B471" s="105">
        <v>59.974998474121094</v>
      </c>
      <c r="C471" s="106">
        <v>553.75640869140625</v>
      </c>
      <c r="O471" s="91">
        <f t="shared" si="35"/>
        <v>1</v>
      </c>
      <c r="P471" s="91">
        <f t="shared" si="36"/>
        <v>0</v>
      </c>
      <c r="Q471" s="91">
        <f t="shared" si="37"/>
        <v>1</v>
      </c>
      <c r="R471" s="93">
        <f t="shared" si="38"/>
        <v>1.9989013671875E-3</v>
      </c>
      <c r="S471" s="91">
        <f t="shared" si="39"/>
        <v>1.9989013671875E-3</v>
      </c>
    </row>
    <row r="472" spans="1:19" x14ac:dyDescent="0.25">
      <c r="A472" s="104">
        <v>40626.589953703704</v>
      </c>
      <c r="B472" s="105">
        <v>59.979000091552734</v>
      </c>
      <c r="C472" s="106">
        <v>553.75640869140625</v>
      </c>
      <c r="O472" s="91">
        <f t="shared" si="35"/>
        <v>1</v>
      </c>
      <c r="P472" s="91">
        <f t="shared" si="36"/>
        <v>0</v>
      </c>
      <c r="Q472" s="91">
        <f t="shared" si="37"/>
        <v>1</v>
      </c>
      <c r="R472" s="93">
        <f t="shared" si="38"/>
        <v>4.001617431640625E-3</v>
      </c>
      <c r="S472" s="91">
        <f t="shared" si="39"/>
        <v>4.001617431640625E-3</v>
      </c>
    </row>
    <row r="473" spans="1:19" x14ac:dyDescent="0.25">
      <c r="A473" s="104">
        <v>40626.58997685185</v>
      </c>
      <c r="B473" s="105">
        <v>59.980998992919922</v>
      </c>
      <c r="C473" s="106">
        <v>552.77032470703125</v>
      </c>
      <c r="O473" s="91">
        <f t="shared" si="35"/>
        <v>1</v>
      </c>
      <c r="P473" s="91">
        <f t="shared" si="36"/>
        <v>0</v>
      </c>
      <c r="Q473" s="91">
        <f t="shared" si="37"/>
        <v>1</v>
      </c>
      <c r="R473" s="93">
        <f t="shared" si="38"/>
        <v>1.9989013671875E-3</v>
      </c>
      <c r="S473" s="91">
        <f t="shared" si="39"/>
        <v>1.9989013671875E-3</v>
      </c>
    </row>
    <row r="474" spans="1:19" x14ac:dyDescent="0.25">
      <c r="A474" s="104">
        <v>40626.589999999997</v>
      </c>
      <c r="B474" s="105">
        <v>59.983001708984375</v>
      </c>
      <c r="C474" s="106">
        <v>552.77032470703125</v>
      </c>
      <c r="O474" s="91">
        <f t="shared" si="35"/>
        <v>1</v>
      </c>
      <c r="P474" s="91">
        <f t="shared" si="36"/>
        <v>0</v>
      </c>
      <c r="Q474" s="91">
        <f t="shared" si="37"/>
        <v>1</v>
      </c>
      <c r="R474" s="93">
        <f t="shared" si="38"/>
        <v>2.002716064453125E-3</v>
      </c>
      <c r="S474" s="91">
        <f t="shared" si="39"/>
        <v>2.002716064453125E-3</v>
      </c>
    </row>
    <row r="475" spans="1:19" x14ac:dyDescent="0.25">
      <c r="A475" s="104">
        <v>40626.59002314815</v>
      </c>
      <c r="B475" s="105">
        <v>59.979999542236328</v>
      </c>
      <c r="C475" s="106">
        <v>554.77685546875</v>
      </c>
      <c r="O475" s="91">
        <f t="shared" si="35"/>
        <v>1</v>
      </c>
      <c r="P475" s="91">
        <f t="shared" si="36"/>
        <v>0</v>
      </c>
      <c r="Q475" s="91">
        <f t="shared" si="37"/>
        <v>1</v>
      </c>
      <c r="R475" s="93">
        <f t="shared" si="38"/>
        <v>-3.002166748046875E-3</v>
      </c>
      <c r="S475" s="91">
        <f t="shared" si="39"/>
        <v>3.002166748046875E-3</v>
      </c>
    </row>
    <row r="476" spans="1:19" x14ac:dyDescent="0.25">
      <c r="A476" s="104">
        <v>40626.590046296296</v>
      </c>
      <c r="B476" s="105">
        <v>59.979000091552734</v>
      </c>
      <c r="C476" s="106">
        <v>554.77685546875</v>
      </c>
      <c r="O476" s="91">
        <f t="shared" si="35"/>
        <v>1</v>
      </c>
      <c r="P476" s="91">
        <f t="shared" si="36"/>
        <v>0</v>
      </c>
      <c r="Q476" s="91">
        <f t="shared" si="37"/>
        <v>1</v>
      </c>
      <c r="R476" s="93">
        <f t="shared" si="38"/>
        <v>-9.9945068359375E-4</v>
      </c>
      <c r="S476" s="91">
        <f t="shared" si="39"/>
        <v>9.9945068359375E-4</v>
      </c>
    </row>
    <row r="477" spans="1:19" x14ac:dyDescent="0.25">
      <c r="A477" s="104">
        <v>40626.590069444443</v>
      </c>
      <c r="B477" s="105">
        <v>59.981998443603516</v>
      </c>
      <c r="C477" s="106">
        <v>555.68328857421875</v>
      </c>
      <c r="O477" s="91">
        <f t="shared" si="35"/>
        <v>1</v>
      </c>
      <c r="P477" s="91">
        <f t="shared" si="36"/>
        <v>0</v>
      </c>
      <c r="Q477" s="91">
        <f t="shared" si="37"/>
        <v>1</v>
      </c>
      <c r="R477" s="93">
        <f t="shared" si="38"/>
        <v>2.99835205078125E-3</v>
      </c>
      <c r="S477" s="91">
        <f t="shared" si="39"/>
        <v>2.99835205078125E-3</v>
      </c>
    </row>
    <row r="478" spans="1:19" x14ac:dyDescent="0.25">
      <c r="A478" s="104">
        <v>40626.590092592596</v>
      </c>
      <c r="B478" s="105">
        <v>59.98699951171875</v>
      </c>
      <c r="C478" s="106">
        <v>555.68328857421875</v>
      </c>
      <c r="O478" s="91">
        <f t="shared" si="35"/>
        <v>1</v>
      </c>
      <c r="P478" s="91">
        <f t="shared" si="36"/>
        <v>0</v>
      </c>
      <c r="Q478" s="91">
        <f t="shared" si="37"/>
        <v>1</v>
      </c>
      <c r="R478" s="93">
        <f t="shared" si="38"/>
        <v>5.001068115234375E-3</v>
      </c>
      <c r="S478" s="91">
        <f t="shared" si="39"/>
        <v>5.001068115234375E-3</v>
      </c>
    </row>
    <row r="479" spans="1:19" x14ac:dyDescent="0.25">
      <c r="A479" s="104">
        <v>40626.590115740742</v>
      </c>
      <c r="B479" s="105">
        <v>59.993999481201172</v>
      </c>
      <c r="C479" s="106">
        <v>554.787109375</v>
      </c>
      <c r="O479" s="91">
        <f t="shared" si="35"/>
        <v>1</v>
      </c>
      <c r="P479" s="91">
        <f t="shared" si="36"/>
        <v>0</v>
      </c>
      <c r="Q479" s="91">
        <f t="shared" si="37"/>
        <v>1</v>
      </c>
      <c r="R479" s="93">
        <f t="shared" si="38"/>
        <v>6.999969482421875E-3</v>
      </c>
      <c r="S479" s="91">
        <f t="shared" si="39"/>
        <v>6.999969482421875E-3</v>
      </c>
    </row>
    <row r="480" spans="1:19" x14ac:dyDescent="0.25">
      <c r="A480" s="104">
        <v>40626.590138888889</v>
      </c>
      <c r="B480" s="105">
        <v>59.998001098632813</v>
      </c>
      <c r="C480" s="106">
        <v>554.787109375</v>
      </c>
      <c r="O480" s="91">
        <f t="shared" si="35"/>
        <v>1</v>
      </c>
      <c r="P480" s="91">
        <f t="shared" si="36"/>
        <v>0</v>
      </c>
      <c r="Q480" s="91">
        <f t="shared" si="37"/>
        <v>1</v>
      </c>
      <c r="R480" s="93">
        <f t="shared" si="38"/>
        <v>4.001617431640625E-3</v>
      </c>
      <c r="S480" s="91">
        <f t="shared" si="39"/>
        <v>4.001617431640625E-3</v>
      </c>
    </row>
    <row r="481" spans="1:19" x14ac:dyDescent="0.25">
      <c r="A481" s="104">
        <v>40626.590162037035</v>
      </c>
      <c r="B481" s="105">
        <v>59.997001647949219</v>
      </c>
      <c r="C481" s="106">
        <v>556.4283447265625</v>
      </c>
      <c r="O481" s="91">
        <f t="shared" si="35"/>
        <v>1</v>
      </c>
      <c r="P481" s="91">
        <f t="shared" si="36"/>
        <v>0</v>
      </c>
      <c r="Q481" s="91">
        <f t="shared" si="37"/>
        <v>1</v>
      </c>
      <c r="R481" s="93">
        <f t="shared" si="38"/>
        <v>-9.9945068359375E-4</v>
      </c>
      <c r="S481" s="91">
        <f t="shared" si="39"/>
        <v>9.9945068359375E-4</v>
      </c>
    </row>
    <row r="482" spans="1:19" x14ac:dyDescent="0.25">
      <c r="A482" s="104">
        <v>40626.590185185189</v>
      </c>
      <c r="B482" s="105">
        <v>59.995998382568359</v>
      </c>
      <c r="C482" s="106">
        <v>556.4283447265625</v>
      </c>
      <c r="O482" s="91">
        <f t="shared" si="35"/>
        <v>1</v>
      </c>
      <c r="P482" s="91">
        <f t="shared" si="36"/>
        <v>0</v>
      </c>
      <c r="Q482" s="91">
        <f t="shared" si="37"/>
        <v>1</v>
      </c>
      <c r="R482" s="93">
        <f t="shared" si="38"/>
        <v>-1.003265380859375E-3</v>
      </c>
      <c r="S482" s="91">
        <f t="shared" si="39"/>
        <v>1.003265380859375E-3</v>
      </c>
    </row>
    <row r="483" spans="1:19" x14ac:dyDescent="0.25">
      <c r="A483" s="104">
        <v>40626.590208333335</v>
      </c>
      <c r="B483" s="105">
        <v>59.995998382568359</v>
      </c>
      <c r="C483" s="106">
        <v>554.00750732421875</v>
      </c>
      <c r="O483" s="91">
        <f t="shared" si="35"/>
        <v>1</v>
      </c>
      <c r="P483" s="91">
        <f t="shared" si="36"/>
        <v>0</v>
      </c>
      <c r="Q483" s="91">
        <f t="shared" si="37"/>
        <v>1</v>
      </c>
      <c r="R483" s="93">
        <f t="shared" si="38"/>
        <v>0</v>
      </c>
      <c r="S483" s="91">
        <f t="shared" si="39"/>
        <v>0</v>
      </c>
    </row>
    <row r="484" spans="1:19" x14ac:dyDescent="0.25">
      <c r="A484" s="104">
        <v>40626.590231481481</v>
      </c>
      <c r="B484" s="105">
        <v>59.993999481201172</v>
      </c>
      <c r="C484" s="106">
        <v>554.00750732421875</v>
      </c>
      <c r="O484" s="91">
        <f t="shared" si="35"/>
        <v>1</v>
      </c>
      <c r="P484" s="91">
        <f t="shared" si="36"/>
        <v>0</v>
      </c>
      <c r="Q484" s="91">
        <f t="shared" si="37"/>
        <v>1</v>
      </c>
      <c r="R484" s="93">
        <f t="shared" si="38"/>
        <v>-1.9989013671875E-3</v>
      </c>
      <c r="S484" s="91">
        <f t="shared" si="39"/>
        <v>1.9989013671875E-3</v>
      </c>
    </row>
    <row r="485" spans="1:19" x14ac:dyDescent="0.25">
      <c r="A485" s="104">
        <v>40626.590254629627</v>
      </c>
      <c r="B485" s="105">
        <v>59.991001129150391</v>
      </c>
      <c r="C485" s="106">
        <v>553.30328369140625</v>
      </c>
      <c r="O485" s="91">
        <f t="shared" si="35"/>
        <v>1</v>
      </c>
      <c r="P485" s="91">
        <f t="shared" si="36"/>
        <v>0</v>
      </c>
      <c r="Q485" s="91">
        <f t="shared" si="37"/>
        <v>1</v>
      </c>
      <c r="R485" s="93">
        <f t="shared" si="38"/>
        <v>-2.99835205078125E-3</v>
      </c>
      <c r="S485" s="91">
        <f t="shared" si="39"/>
        <v>2.99835205078125E-3</v>
      </c>
    </row>
    <row r="486" spans="1:19" x14ac:dyDescent="0.25">
      <c r="A486" s="104">
        <v>40626.590277777781</v>
      </c>
      <c r="B486" s="105">
        <v>59.98699951171875</v>
      </c>
      <c r="C486" s="106">
        <v>553.30328369140625</v>
      </c>
      <c r="O486" s="91">
        <f t="shared" si="35"/>
        <v>1</v>
      </c>
      <c r="P486" s="91">
        <f t="shared" si="36"/>
        <v>0</v>
      </c>
      <c r="Q486" s="91">
        <f t="shared" si="37"/>
        <v>1</v>
      </c>
      <c r="R486" s="93">
        <f t="shared" si="38"/>
        <v>-4.001617431640625E-3</v>
      </c>
      <c r="S486" s="91">
        <f t="shared" si="39"/>
        <v>4.001617431640625E-3</v>
      </c>
    </row>
    <row r="487" spans="1:19" x14ac:dyDescent="0.25">
      <c r="A487" s="104">
        <v>40626.590300925927</v>
      </c>
      <c r="B487" s="105">
        <v>59.98699951171875</v>
      </c>
      <c r="C487" s="106">
        <v>553.30328369140625</v>
      </c>
      <c r="O487" s="91">
        <f t="shared" si="35"/>
        <v>1</v>
      </c>
      <c r="P487" s="91">
        <f t="shared" si="36"/>
        <v>0</v>
      </c>
      <c r="Q487" s="91">
        <f t="shared" si="37"/>
        <v>1</v>
      </c>
      <c r="R487" s="93">
        <f t="shared" si="38"/>
        <v>0</v>
      </c>
      <c r="S487" s="91">
        <f t="shared" si="39"/>
        <v>0</v>
      </c>
    </row>
    <row r="488" spans="1:19" x14ac:dyDescent="0.25">
      <c r="A488" s="104">
        <v>40626.590324074074</v>
      </c>
      <c r="B488" s="105">
        <v>59.986000061035156</v>
      </c>
      <c r="C488" s="106">
        <v>553.9600830078125</v>
      </c>
      <c r="O488" s="91">
        <f t="shared" si="35"/>
        <v>1</v>
      </c>
      <c r="P488" s="91">
        <f t="shared" si="36"/>
        <v>0</v>
      </c>
      <c r="Q488" s="91">
        <f t="shared" si="37"/>
        <v>1</v>
      </c>
      <c r="R488" s="93">
        <f t="shared" si="38"/>
        <v>-9.9945068359375E-4</v>
      </c>
      <c r="S488" s="91">
        <f t="shared" si="39"/>
        <v>9.9945068359375E-4</v>
      </c>
    </row>
    <row r="489" spans="1:19" x14ac:dyDescent="0.25">
      <c r="A489" s="104">
        <v>40626.59034722222</v>
      </c>
      <c r="B489" s="105">
        <v>59.995998382568359</v>
      </c>
      <c r="C489" s="106">
        <v>553.9600830078125</v>
      </c>
      <c r="O489" s="91">
        <f t="shared" si="35"/>
        <v>1</v>
      </c>
      <c r="P489" s="91">
        <f t="shared" si="36"/>
        <v>0</v>
      </c>
      <c r="Q489" s="91">
        <f t="shared" si="37"/>
        <v>1</v>
      </c>
      <c r="R489" s="93">
        <f t="shared" si="38"/>
        <v>9.998321533203125E-3</v>
      </c>
      <c r="S489" s="91">
        <f t="shared" si="39"/>
        <v>9.998321533203125E-3</v>
      </c>
    </row>
    <row r="490" spans="1:19" x14ac:dyDescent="0.25">
      <c r="A490" s="104">
        <v>40626.590370370373</v>
      </c>
      <c r="B490" s="105">
        <v>59.999000549316406</v>
      </c>
      <c r="C490" s="106">
        <v>553.3480224609375</v>
      </c>
      <c r="O490" s="91">
        <f t="shared" si="35"/>
        <v>1</v>
      </c>
      <c r="P490" s="91">
        <f t="shared" si="36"/>
        <v>0</v>
      </c>
      <c r="Q490" s="91">
        <f t="shared" si="37"/>
        <v>1</v>
      </c>
      <c r="R490" s="93">
        <f t="shared" si="38"/>
        <v>3.002166748046875E-3</v>
      </c>
      <c r="S490" s="91">
        <f t="shared" si="39"/>
        <v>3.002166748046875E-3</v>
      </c>
    </row>
    <row r="491" spans="1:19" x14ac:dyDescent="0.25">
      <c r="A491" s="104">
        <v>40626.59039351852</v>
      </c>
      <c r="B491" s="105">
        <v>60.000999450683594</v>
      </c>
      <c r="C491" s="106">
        <v>553.3480224609375</v>
      </c>
      <c r="O491" s="91">
        <f t="shared" si="35"/>
        <v>1</v>
      </c>
      <c r="P491" s="91">
        <f t="shared" si="36"/>
        <v>1</v>
      </c>
      <c r="Q491" s="91">
        <f t="shared" si="37"/>
        <v>1</v>
      </c>
      <c r="R491" s="93">
        <f t="shared" si="38"/>
        <v>1.9989013671875E-3</v>
      </c>
      <c r="S491" s="91">
        <f t="shared" si="39"/>
        <v>1.9989013671875E-3</v>
      </c>
    </row>
    <row r="492" spans="1:19" x14ac:dyDescent="0.25">
      <c r="A492" s="104">
        <v>40626.590416666666</v>
      </c>
      <c r="B492" s="105">
        <v>60.007999420166016</v>
      </c>
      <c r="C492" s="106">
        <v>552.60589599609375</v>
      </c>
      <c r="O492" s="91">
        <f t="shared" si="35"/>
        <v>1</v>
      </c>
      <c r="P492" s="91">
        <f t="shared" si="36"/>
        <v>1</v>
      </c>
      <c r="Q492" s="91">
        <f t="shared" si="37"/>
        <v>1</v>
      </c>
      <c r="R492" s="93">
        <f t="shared" si="38"/>
        <v>6.999969482421875E-3</v>
      </c>
      <c r="S492" s="91">
        <f t="shared" si="39"/>
        <v>6.999969482421875E-3</v>
      </c>
    </row>
    <row r="493" spans="1:19" x14ac:dyDescent="0.25">
      <c r="A493" s="104">
        <v>40626.590439814812</v>
      </c>
      <c r="B493" s="105">
        <v>60.012001037597656</v>
      </c>
      <c r="C493" s="106">
        <v>552.60589599609375</v>
      </c>
      <c r="O493" s="91">
        <f t="shared" si="35"/>
        <v>1</v>
      </c>
      <c r="P493" s="91">
        <f t="shared" si="36"/>
        <v>1</v>
      </c>
      <c r="Q493" s="91">
        <f t="shared" si="37"/>
        <v>1</v>
      </c>
      <c r="R493" s="93">
        <f t="shared" si="38"/>
        <v>4.001617431640625E-3</v>
      </c>
      <c r="S493" s="91">
        <f t="shared" si="39"/>
        <v>4.001617431640625E-3</v>
      </c>
    </row>
    <row r="494" spans="1:19" x14ac:dyDescent="0.25">
      <c r="A494" s="104">
        <v>40626.590462962966</v>
      </c>
      <c r="B494" s="105">
        <v>60.01300048828125</v>
      </c>
      <c r="C494" s="106">
        <v>552.3778076171875</v>
      </c>
      <c r="O494" s="91">
        <f t="shared" si="35"/>
        <v>1</v>
      </c>
      <c r="P494" s="91">
        <f t="shared" si="36"/>
        <v>1</v>
      </c>
      <c r="Q494" s="91">
        <f t="shared" si="37"/>
        <v>1</v>
      </c>
      <c r="R494" s="93">
        <f t="shared" si="38"/>
        <v>9.9945068359375E-4</v>
      </c>
      <c r="S494" s="91">
        <f t="shared" si="39"/>
        <v>9.9945068359375E-4</v>
      </c>
    </row>
    <row r="495" spans="1:19" x14ac:dyDescent="0.25">
      <c r="A495" s="104">
        <v>40626.590486111112</v>
      </c>
      <c r="B495" s="105">
        <v>60.013999938964844</v>
      </c>
      <c r="C495" s="106">
        <v>552.3778076171875</v>
      </c>
      <c r="O495" s="91">
        <f t="shared" si="35"/>
        <v>1</v>
      </c>
      <c r="P495" s="91">
        <f t="shared" si="36"/>
        <v>1</v>
      </c>
      <c r="Q495" s="91">
        <f t="shared" si="37"/>
        <v>1</v>
      </c>
      <c r="R495" s="93">
        <f t="shared" si="38"/>
        <v>9.9945068359375E-4</v>
      </c>
      <c r="S495" s="91">
        <f t="shared" si="39"/>
        <v>9.9945068359375E-4</v>
      </c>
    </row>
    <row r="496" spans="1:19" x14ac:dyDescent="0.25">
      <c r="A496" s="104">
        <v>40626.590509259258</v>
      </c>
      <c r="B496" s="105">
        <v>60.01300048828125</v>
      </c>
      <c r="C496" s="106">
        <v>552.1104736328125</v>
      </c>
      <c r="O496" s="91">
        <f t="shared" si="35"/>
        <v>1</v>
      </c>
      <c r="P496" s="91">
        <f t="shared" si="36"/>
        <v>1</v>
      </c>
      <c r="Q496" s="91">
        <f t="shared" si="37"/>
        <v>1</v>
      </c>
      <c r="R496" s="93">
        <f t="shared" si="38"/>
        <v>-9.9945068359375E-4</v>
      </c>
      <c r="S496" s="91">
        <f t="shared" si="39"/>
        <v>9.9945068359375E-4</v>
      </c>
    </row>
    <row r="497" spans="1:19" x14ac:dyDescent="0.25">
      <c r="A497" s="104">
        <v>40626.590532407405</v>
      </c>
      <c r="B497" s="105">
        <v>60.013999938964844</v>
      </c>
      <c r="C497" s="106">
        <v>552.1104736328125</v>
      </c>
      <c r="O497" s="91">
        <f t="shared" si="35"/>
        <v>1</v>
      </c>
      <c r="P497" s="91">
        <f t="shared" si="36"/>
        <v>1</v>
      </c>
      <c r="Q497" s="91">
        <f t="shared" si="37"/>
        <v>1</v>
      </c>
      <c r="R497" s="93">
        <f t="shared" si="38"/>
        <v>9.9945068359375E-4</v>
      </c>
      <c r="S497" s="91">
        <f t="shared" si="39"/>
        <v>9.9945068359375E-4</v>
      </c>
    </row>
    <row r="498" spans="1:19" x14ac:dyDescent="0.25">
      <c r="A498" s="104">
        <v>40626.590555555558</v>
      </c>
      <c r="B498" s="105">
        <v>60.011001586914063</v>
      </c>
      <c r="C498" s="106">
        <v>553.20751953125</v>
      </c>
      <c r="O498" s="91">
        <f t="shared" si="35"/>
        <v>1</v>
      </c>
      <c r="P498" s="91">
        <f t="shared" si="36"/>
        <v>1</v>
      </c>
      <c r="Q498" s="91">
        <f t="shared" si="37"/>
        <v>1</v>
      </c>
      <c r="R498" s="93">
        <f t="shared" si="38"/>
        <v>-2.99835205078125E-3</v>
      </c>
      <c r="S498" s="91">
        <f t="shared" si="39"/>
        <v>2.99835205078125E-3</v>
      </c>
    </row>
    <row r="499" spans="1:19" x14ac:dyDescent="0.25">
      <c r="A499" s="104">
        <v>40626.590578703705</v>
      </c>
      <c r="B499" s="105">
        <v>60.011001586914063</v>
      </c>
      <c r="C499" s="106">
        <v>553.20751953125</v>
      </c>
      <c r="O499" s="91">
        <f t="shared" si="35"/>
        <v>1</v>
      </c>
      <c r="P499" s="91">
        <f t="shared" si="36"/>
        <v>1</v>
      </c>
      <c r="Q499" s="91">
        <f t="shared" si="37"/>
        <v>1</v>
      </c>
      <c r="R499" s="93">
        <f t="shared" si="38"/>
        <v>0</v>
      </c>
      <c r="S499" s="91">
        <f t="shared" si="39"/>
        <v>0</v>
      </c>
    </row>
    <row r="500" spans="1:19" x14ac:dyDescent="0.25">
      <c r="A500" s="104">
        <v>40626.590601851851</v>
      </c>
      <c r="B500" s="105">
        <v>60.006999969482422</v>
      </c>
      <c r="C500" s="106">
        <v>553.1397705078125</v>
      </c>
      <c r="O500" s="91">
        <f t="shared" si="35"/>
        <v>1</v>
      </c>
      <c r="P500" s="91">
        <f t="shared" si="36"/>
        <v>1</v>
      </c>
      <c r="Q500" s="91">
        <f t="shared" si="37"/>
        <v>1</v>
      </c>
      <c r="R500" s="93">
        <f t="shared" si="38"/>
        <v>-4.001617431640625E-3</v>
      </c>
      <c r="S500" s="91">
        <f t="shared" si="39"/>
        <v>4.001617431640625E-3</v>
      </c>
    </row>
    <row r="501" spans="1:19" x14ac:dyDescent="0.25">
      <c r="A501" s="104">
        <v>40626.590624999997</v>
      </c>
      <c r="B501" s="105">
        <v>60.006000518798828</v>
      </c>
      <c r="C501" s="106">
        <v>553.1397705078125</v>
      </c>
      <c r="O501" s="91">
        <f t="shared" si="35"/>
        <v>1</v>
      </c>
      <c r="P501" s="91">
        <f t="shared" si="36"/>
        <v>1</v>
      </c>
      <c r="Q501" s="91">
        <f t="shared" si="37"/>
        <v>1</v>
      </c>
      <c r="R501" s="93">
        <f t="shared" si="38"/>
        <v>-9.9945068359375E-4</v>
      </c>
      <c r="S501" s="91">
        <f t="shared" si="39"/>
        <v>9.9945068359375E-4</v>
      </c>
    </row>
    <row r="502" spans="1:19" x14ac:dyDescent="0.25">
      <c r="A502" s="104">
        <v>40626.590648148151</v>
      </c>
      <c r="B502" s="105">
        <v>60.005001068115234</v>
      </c>
      <c r="C502" s="106">
        <v>553.2218017578125</v>
      </c>
      <c r="O502" s="91">
        <f t="shared" si="35"/>
        <v>1</v>
      </c>
      <c r="P502" s="91">
        <f t="shared" si="36"/>
        <v>1</v>
      </c>
      <c r="Q502" s="91">
        <f t="shared" si="37"/>
        <v>1</v>
      </c>
      <c r="R502" s="93">
        <f t="shared" si="38"/>
        <v>-9.9945068359375E-4</v>
      </c>
      <c r="S502" s="91">
        <f t="shared" si="39"/>
        <v>9.9945068359375E-4</v>
      </c>
    </row>
    <row r="503" spans="1:19" x14ac:dyDescent="0.25">
      <c r="A503" s="104">
        <v>40626.590671296297</v>
      </c>
      <c r="B503" s="105">
        <v>60.004001617431641</v>
      </c>
      <c r="C503" s="106">
        <v>553.2218017578125</v>
      </c>
      <c r="O503" s="91">
        <f t="shared" si="35"/>
        <v>1</v>
      </c>
      <c r="P503" s="91">
        <f t="shared" si="36"/>
        <v>1</v>
      </c>
      <c r="Q503" s="91">
        <f t="shared" si="37"/>
        <v>1</v>
      </c>
      <c r="R503" s="93">
        <f t="shared" si="38"/>
        <v>-9.9945068359375E-4</v>
      </c>
      <c r="S503" s="91">
        <f t="shared" si="39"/>
        <v>9.9945068359375E-4</v>
      </c>
    </row>
    <row r="504" spans="1:19" x14ac:dyDescent="0.25">
      <c r="A504" s="104">
        <v>40626.590694444443</v>
      </c>
      <c r="B504" s="105">
        <v>60.004001617431641</v>
      </c>
      <c r="C504" s="106">
        <v>553.2479248046875</v>
      </c>
      <c r="O504" s="91">
        <f t="shared" si="35"/>
        <v>1</v>
      </c>
      <c r="P504" s="91">
        <f t="shared" si="36"/>
        <v>1</v>
      </c>
      <c r="Q504" s="91">
        <f t="shared" si="37"/>
        <v>1</v>
      </c>
      <c r="R504" s="93">
        <f t="shared" si="38"/>
        <v>0</v>
      </c>
      <c r="S504" s="91">
        <f t="shared" si="39"/>
        <v>0</v>
      </c>
    </row>
    <row r="505" spans="1:19" x14ac:dyDescent="0.25">
      <c r="A505" s="104">
        <v>40626.590717592589</v>
      </c>
      <c r="B505" s="105">
        <v>60.002998352050781</v>
      </c>
      <c r="C505" s="106">
        <v>553.2479248046875</v>
      </c>
      <c r="O505" s="91">
        <f t="shared" si="35"/>
        <v>1</v>
      </c>
      <c r="P505" s="91">
        <f t="shared" si="36"/>
        <v>1</v>
      </c>
      <c r="Q505" s="91">
        <f t="shared" si="37"/>
        <v>1</v>
      </c>
      <c r="R505" s="93">
        <f t="shared" si="38"/>
        <v>-1.003265380859375E-3</v>
      </c>
      <c r="S505" s="91">
        <f t="shared" si="39"/>
        <v>1.003265380859375E-3</v>
      </c>
    </row>
    <row r="506" spans="1:19" x14ac:dyDescent="0.25">
      <c r="A506" s="104">
        <v>40626.590740740743</v>
      </c>
      <c r="B506" s="105">
        <v>60.005001068115234</v>
      </c>
      <c r="C506" s="106">
        <v>552.147705078125</v>
      </c>
      <c r="O506" s="91">
        <f t="shared" si="35"/>
        <v>1</v>
      </c>
      <c r="P506" s="91">
        <f t="shared" si="36"/>
        <v>1</v>
      </c>
      <c r="Q506" s="91">
        <f t="shared" si="37"/>
        <v>1</v>
      </c>
      <c r="R506" s="93">
        <f t="shared" si="38"/>
        <v>2.002716064453125E-3</v>
      </c>
      <c r="S506" s="91">
        <f t="shared" si="39"/>
        <v>2.002716064453125E-3</v>
      </c>
    </row>
    <row r="507" spans="1:19" x14ac:dyDescent="0.25">
      <c r="A507" s="104">
        <v>40626.590763888889</v>
      </c>
      <c r="B507" s="105">
        <v>60.005001068115234</v>
      </c>
      <c r="C507" s="106">
        <v>552.147705078125</v>
      </c>
      <c r="O507" s="91">
        <f t="shared" si="35"/>
        <v>1</v>
      </c>
      <c r="P507" s="91">
        <f t="shared" si="36"/>
        <v>1</v>
      </c>
      <c r="Q507" s="91">
        <f t="shared" si="37"/>
        <v>1</v>
      </c>
      <c r="R507" s="93">
        <f t="shared" si="38"/>
        <v>0</v>
      </c>
      <c r="S507" s="91">
        <f t="shared" si="39"/>
        <v>0</v>
      </c>
    </row>
    <row r="508" spans="1:19" x14ac:dyDescent="0.25">
      <c r="A508" s="104">
        <v>40626.590787037036</v>
      </c>
      <c r="B508" s="105">
        <v>60.006000518798828</v>
      </c>
      <c r="C508" s="106">
        <v>552.4412841796875</v>
      </c>
      <c r="O508" s="91">
        <f t="shared" si="35"/>
        <v>1</v>
      </c>
      <c r="P508" s="91">
        <f t="shared" si="36"/>
        <v>1</v>
      </c>
      <c r="Q508" s="91">
        <f t="shared" si="37"/>
        <v>1</v>
      </c>
      <c r="R508" s="93">
        <f t="shared" si="38"/>
        <v>9.9945068359375E-4</v>
      </c>
      <c r="S508" s="91">
        <f t="shared" si="39"/>
        <v>9.9945068359375E-4</v>
      </c>
    </row>
    <row r="509" spans="1:19" x14ac:dyDescent="0.25">
      <c r="A509" s="104">
        <v>40626.590810185182</v>
      </c>
      <c r="B509" s="105">
        <v>60.005001068115234</v>
      </c>
      <c r="C509" s="106">
        <v>552.4412841796875</v>
      </c>
      <c r="O509" s="91">
        <f t="shared" si="35"/>
        <v>1</v>
      </c>
      <c r="P509" s="91">
        <f t="shared" si="36"/>
        <v>1</v>
      </c>
      <c r="Q509" s="91">
        <f t="shared" si="37"/>
        <v>1</v>
      </c>
      <c r="R509" s="93">
        <f t="shared" si="38"/>
        <v>-9.9945068359375E-4</v>
      </c>
      <c r="S509" s="91">
        <f t="shared" si="39"/>
        <v>9.9945068359375E-4</v>
      </c>
    </row>
    <row r="510" spans="1:19" x14ac:dyDescent="0.25">
      <c r="A510" s="104">
        <v>40626.590833333335</v>
      </c>
      <c r="B510" s="105">
        <v>60.002998352050781</v>
      </c>
      <c r="C510" s="106">
        <v>552.2261962890625</v>
      </c>
      <c r="O510" s="91">
        <f t="shared" si="35"/>
        <v>1</v>
      </c>
      <c r="P510" s="91">
        <f t="shared" si="36"/>
        <v>1</v>
      </c>
      <c r="Q510" s="91">
        <f t="shared" si="37"/>
        <v>1</v>
      </c>
      <c r="R510" s="93">
        <f t="shared" si="38"/>
        <v>-2.002716064453125E-3</v>
      </c>
      <c r="S510" s="91">
        <f t="shared" si="39"/>
        <v>2.002716064453125E-3</v>
      </c>
    </row>
    <row r="511" spans="1:19" x14ac:dyDescent="0.25">
      <c r="A511" s="104">
        <v>40626.590856481482</v>
      </c>
      <c r="B511" s="105">
        <v>60.004001617431641</v>
      </c>
      <c r="C511" s="106">
        <v>552.2261962890625</v>
      </c>
      <c r="O511" s="91">
        <f t="shared" si="35"/>
        <v>1</v>
      </c>
      <c r="P511" s="91">
        <f t="shared" si="36"/>
        <v>1</v>
      </c>
      <c r="Q511" s="91">
        <f t="shared" si="37"/>
        <v>1</v>
      </c>
      <c r="R511" s="93">
        <f t="shared" si="38"/>
        <v>1.003265380859375E-3</v>
      </c>
      <c r="S511" s="91">
        <f t="shared" si="39"/>
        <v>1.003265380859375E-3</v>
      </c>
    </row>
    <row r="512" spans="1:19" x14ac:dyDescent="0.25">
      <c r="A512" s="104">
        <v>40626.590879629628</v>
      </c>
      <c r="B512" s="105">
        <v>60.001998901367188</v>
      </c>
      <c r="C512" s="106">
        <v>552.240966796875</v>
      </c>
      <c r="O512" s="91">
        <f t="shared" si="35"/>
        <v>1</v>
      </c>
      <c r="P512" s="91">
        <f t="shared" si="36"/>
        <v>1</v>
      </c>
      <c r="Q512" s="91">
        <f t="shared" si="37"/>
        <v>1</v>
      </c>
      <c r="R512" s="93">
        <f t="shared" si="38"/>
        <v>-2.002716064453125E-3</v>
      </c>
      <c r="S512" s="91">
        <f t="shared" si="39"/>
        <v>2.002716064453125E-3</v>
      </c>
    </row>
    <row r="513" spans="1:19" x14ac:dyDescent="0.25">
      <c r="A513" s="104">
        <v>40626.590902777774</v>
      </c>
      <c r="B513" s="105">
        <v>60.000999450683594</v>
      </c>
      <c r="C513" s="106">
        <v>552.240966796875</v>
      </c>
      <c r="O513" s="91">
        <f t="shared" si="35"/>
        <v>1</v>
      </c>
      <c r="P513" s="91">
        <f t="shared" si="36"/>
        <v>1</v>
      </c>
      <c r="Q513" s="91">
        <f t="shared" si="37"/>
        <v>1</v>
      </c>
      <c r="R513" s="93">
        <f t="shared" si="38"/>
        <v>-9.9945068359375E-4</v>
      </c>
      <c r="S513" s="91">
        <f t="shared" si="39"/>
        <v>9.9945068359375E-4</v>
      </c>
    </row>
    <row r="514" spans="1:19" x14ac:dyDescent="0.25">
      <c r="A514" s="104">
        <v>40626.590925925928</v>
      </c>
      <c r="B514" s="105">
        <v>59.998001098632813</v>
      </c>
      <c r="C514" s="106">
        <v>550.98907470703125</v>
      </c>
      <c r="O514" s="91">
        <f t="shared" si="35"/>
        <v>1</v>
      </c>
      <c r="P514" s="91">
        <f t="shared" si="36"/>
        <v>0</v>
      </c>
      <c r="Q514" s="91">
        <f t="shared" si="37"/>
        <v>1</v>
      </c>
      <c r="R514" s="93">
        <f t="shared" si="38"/>
        <v>-2.99835205078125E-3</v>
      </c>
      <c r="S514" s="91">
        <f t="shared" si="39"/>
        <v>2.99835205078125E-3</v>
      </c>
    </row>
    <row r="515" spans="1:19" x14ac:dyDescent="0.25">
      <c r="A515" s="104">
        <v>40626.590949074074</v>
      </c>
      <c r="B515" s="105">
        <v>59.997001647949219</v>
      </c>
      <c r="C515" s="106">
        <v>550.98907470703125</v>
      </c>
      <c r="O515" s="91">
        <f t="shared" si="35"/>
        <v>1</v>
      </c>
      <c r="P515" s="91">
        <f t="shared" si="36"/>
        <v>0</v>
      </c>
      <c r="Q515" s="91">
        <f t="shared" si="37"/>
        <v>1</v>
      </c>
      <c r="R515" s="93">
        <f t="shared" si="38"/>
        <v>-9.9945068359375E-4</v>
      </c>
      <c r="S515" s="91">
        <f t="shared" si="39"/>
        <v>9.9945068359375E-4</v>
      </c>
    </row>
    <row r="516" spans="1:19" x14ac:dyDescent="0.25">
      <c r="A516" s="104">
        <v>40626.59097222222</v>
      </c>
      <c r="B516" s="105">
        <v>59.997001647949219</v>
      </c>
      <c r="C516" s="106">
        <v>551.25982666015625</v>
      </c>
      <c r="O516" s="91">
        <f t="shared" si="35"/>
        <v>1</v>
      </c>
      <c r="P516" s="91">
        <f t="shared" si="36"/>
        <v>0</v>
      </c>
      <c r="Q516" s="91">
        <f t="shared" si="37"/>
        <v>1</v>
      </c>
      <c r="R516" s="93">
        <f t="shared" si="38"/>
        <v>0</v>
      </c>
      <c r="S516" s="91">
        <f t="shared" si="39"/>
        <v>0</v>
      </c>
    </row>
    <row r="517" spans="1:19" x14ac:dyDescent="0.25">
      <c r="A517" s="104">
        <v>40626.590995370374</v>
      </c>
      <c r="B517" s="105">
        <v>59.994998931884766</v>
      </c>
      <c r="C517" s="106">
        <v>551.25982666015625</v>
      </c>
      <c r="O517" s="91">
        <f t="shared" si="35"/>
        <v>1</v>
      </c>
      <c r="P517" s="91">
        <f t="shared" si="36"/>
        <v>0</v>
      </c>
      <c r="Q517" s="91">
        <f t="shared" si="37"/>
        <v>1</v>
      </c>
      <c r="R517" s="93">
        <f t="shared" si="38"/>
        <v>-2.002716064453125E-3</v>
      </c>
      <c r="S517" s="91">
        <f t="shared" si="39"/>
        <v>2.002716064453125E-3</v>
      </c>
    </row>
    <row r="518" spans="1:19" x14ac:dyDescent="0.25">
      <c r="A518" s="104">
        <v>40626.59101851852</v>
      </c>
      <c r="B518" s="105">
        <v>59.993999481201172</v>
      </c>
      <c r="C518" s="106">
        <v>550.8966064453125</v>
      </c>
      <c r="O518" s="91">
        <f t="shared" si="35"/>
        <v>1</v>
      </c>
      <c r="P518" s="91">
        <f t="shared" si="36"/>
        <v>0</v>
      </c>
      <c r="Q518" s="91">
        <f t="shared" si="37"/>
        <v>1</v>
      </c>
      <c r="R518" s="93">
        <f t="shared" si="38"/>
        <v>-9.9945068359375E-4</v>
      </c>
      <c r="S518" s="91">
        <f t="shared" si="39"/>
        <v>9.9945068359375E-4</v>
      </c>
    </row>
    <row r="519" spans="1:19" x14ac:dyDescent="0.25">
      <c r="A519" s="104">
        <v>40626.591041666667</v>
      </c>
      <c r="B519" s="105">
        <v>59.991001129150391</v>
      </c>
      <c r="C519" s="106">
        <v>550.8966064453125</v>
      </c>
      <c r="O519" s="91">
        <f t="shared" si="35"/>
        <v>1</v>
      </c>
      <c r="P519" s="91">
        <f t="shared" si="36"/>
        <v>0</v>
      </c>
      <c r="Q519" s="91">
        <f t="shared" si="37"/>
        <v>1</v>
      </c>
      <c r="R519" s="93">
        <f t="shared" si="38"/>
        <v>-2.99835205078125E-3</v>
      </c>
      <c r="S519" s="91">
        <f t="shared" si="39"/>
        <v>2.99835205078125E-3</v>
      </c>
    </row>
    <row r="520" spans="1:19" x14ac:dyDescent="0.25">
      <c r="A520" s="104">
        <v>40626.591064814813</v>
      </c>
      <c r="B520" s="105">
        <v>59.993000030517578</v>
      </c>
      <c r="C520" s="106">
        <v>551.30084228515625</v>
      </c>
      <c r="O520" s="91">
        <f t="shared" ref="O520:O583" si="40">IF(ROW()&lt;$O$5,0,1)</f>
        <v>1</v>
      </c>
      <c r="P520" s="91">
        <f t="shared" ref="P520:P583" si="41">IF((O520=1)*(B520&gt;$P$2),1,0)</f>
        <v>0</v>
      </c>
      <c r="Q520" s="91">
        <f t="shared" si="37"/>
        <v>1</v>
      </c>
      <c r="R520" s="93">
        <f t="shared" si="38"/>
        <v>1.9989013671875E-3</v>
      </c>
      <c r="S520" s="91">
        <f t="shared" si="39"/>
        <v>1.9989013671875E-3</v>
      </c>
    </row>
    <row r="521" spans="1:19" x14ac:dyDescent="0.25">
      <c r="A521" s="104">
        <v>40626.591087962966</v>
      </c>
      <c r="B521" s="105">
        <v>59.993000030517578</v>
      </c>
      <c r="C521" s="106">
        <v>551.30084228515625</v>
      </c>
      <c r="O521" s="91">
        <f t="shared" si="40"/>
        <v>1</v>
      </c>
      <c r="P521" s="91">
        <f t="shared" si="41"/>
        <v>0</v>
      </c>
      <c r="Q521" s="91">
        <f t="shared" ref="Q521:Q584" si="42">IF(ROW()&lt;O$3,0,1)</f>
        <v>1</v>
      </c>
      <c r="R521" s="93">
        <f t="shared" ref="R521:R584" si="43">B521-B520</f>
        <v>0</v>
      </c>
      <c r="S521" s="91">
        <f t="shared" ref="S521:S584" si="44">ABS(R521)</f>
        <v>0</v>
      </c>
    </row>
    <row r="522" spans="1:19" x14ac:dyDescent="0.25">
      <c r="A522" s="104">
        <v>40626.591111111113</v>
      </c>
      <c r="B522" s="105">
        <v>59.990001678466797</v>
      </c>
      <c r="C522" s="106">
        <v>551.2010498046875</v>
      </c>
      <c r="O522" s="91">
        <f t="shared" si="40"/>
        <v>1</v>
      </c>
      <c r="P522" s="91">
        <f t="shared" si="41"/>
        <v>0</v>
      </c>
      <c r="Q522" s="91">
        <f t="shared" si="42"/>
        <v>1</v>
      </c>
      <c r="R522" s="93">
        <f t="shared" si="43"/>
        <v>-2.99835205078125E-3</v>
      </c>
      <c r="S522" s="91">
        <f t="shared" si="44"/>
        <v>2.99835205078125E-3</v>
      </c>
    </row>
    <row r="523" spans="1:19" x14ac:dyDescent="0.25">
      <c r="A523" s="104">
        <v>40626.591134259259</v>
      </c>
      <c r="B523" s="105">
        <v>59.990001678466797</v>
      </c>
      <c r="C523" s="106">
        <v>551.2010498046875</v>
      </c>
      <c r="O523" s="91">
        <f t="shared" si="40"/>
        <v>1</v>
      </c>
      <c r="P523" s="91">
        <f t="shared" si="41"/>
        <v>0</v>
      </c>
      <c r="Q523" s="91">
        <f t="shared" si="42"/>
        <v>1</v>
      </c>
      <c r="R523" s="93">
        <f t="shared" si="43"/>
        <v>0</v>
      </c>
      <c r="S523" s="91">
        <f t="shared" si="44"/>
        <v>0</v>
      </c>
    </row>
    <row r="524" spans="1:19" x14ac:dyDescent="0.25">
      <c r="A524" s="104">
        <v>40626.591157407405</v>
      </c>
      <c r="B524" s="105">
        <v>59.987998962402344</v>
      </c>
      <c r="C524" s="106">
        <v>551.0599365234375</v>
      </c>
      <c r="O524" s="91">
        <f t="shared" si="40"/>
        <v>1</v>
      </c>
      <c r="P524" s="91">
        <f t="shared" si="41"/>
        <v>0</v>
      </c>
      <c r="Q524" s="91">
        <f t="shared" si="42"/>
        <v>1</v>
      </c>
      <c r="R524" s="93">
        <f t="shared" si="43"/>
        <v>-2.002716064453125E-3</v>
      </c>
      <c r="S524" s="91">
        <f t="shared" si="44"/>
        <v>2.002716064453125E-3</v>
      </c>
    </row>
    <row r="525" spans="1:19" x14ac:dyDescent="0.25">
      <c r="A525" s="104">
        <v>40626.591180555559</v>
      </c>
      <c r="B525" s="105">
        <v>59.987998962402344</v>
      </c>
      <c r="C525" s="106">
        <v>551.0599365234375</v>
      </c>
      <c r="O525" s="91">
        <f t="shared" si="40"/>
        <v>1</v>
      </c>
      <c r="P525" s="91">
        <f t="shared" si="41"/>
        <v>0</v>
      </c>
      <c r="Q525" s="91">
        <f t="shared" si="42"/>
        <v>1</v>
      </c>
      <c r="R525" s="93">
        <f t="shared" si="43"/>
        <v>0</v>
      </c>
      <c r="S525" s="91">
        <f t="shared" si="44"/>
        <v>0</v>
      </c>
    </row>
    <row r="526" spans="1:19" x14ac:dyDescent="0.25">
      <c r="A526" s="104">
        <v>40626.591203703705</v>
      </c>
      <c r="B526" s="105">
        <v>59.990001678466797</v>
      </c>
      <c r="C526" s="106">
        <v>551.78790283203125</v>
      </c>
      <c r="O526" s="91">
        <f t="shared" si="40"/>
        <v>1</v>
      </c>
      <c r="P526" s="91">
        <f t="shared" si="41"/>
        <v>0</v>
      </c>
      <c r="Q526" s="91">
        <f t="shared" si="42"/>
        <v>1</v>
      </c>
      <c r="R526" s="93">
        <f t="shared" si="43"/>
        <v>2.002716064453125E-3</v>
      </c>
      <c r="S526" s="91">
        <f t="shared" si="44"/>
        <v>2.002716064453125E-3</v>
      </c>
    </row>
    <row r="527" spans="1:19" x14ac:dyDescent="0.25">
      <c r="A527" s="104">
        <v>40626.591226851851</v>
      </c>
      <c r="B527" s="105">
        <v>59.993000030517578</v>
      </c>
      <c r="C527" s="106">
        <v>551.78790283203125</v>
      </c>
      <c r="O527" s="91">
        <f t="shared" si="40"/>
        <v>1</v>
      </c>
      <c r="P527" s="91">
        <f t="shared" si="41"/>
        <v>0</v>
      </c>
      <c r="Q527" s="91">
        <f t="shared" si="42"/>
        <v>1</v>
      </c>
      <c r="R527" s="93">
        <f t="shared" si="43"/>
        <v>2.99835205078125E-3</v>
      </c>
      <c r="S527" s="91">
        <f t="shared" si="44"/>
        <v>2.99835205078125E-3</v>
      </c>
    </row>
    <row r="528" spans="1:19" x14ac:dyDescent="0.25">
      <c r="A528" s="104">
        <v>40626.591249999998</v>
      </c>
      <c r="B528" s="105">
        <v>59.994998931884766</v>
      </c>
      <c r="C528" s="106">
        <v>551.09466552734375</v>
      </c>
      <c r="O528" s="91">
        <f t="shared" si="40"/>
        <v>1</v>
      </c>
      <c r="P528" s="91">
        <f t="shared" si="41"/>
        <v>0</v>
      </c>
      <c r="Q528" s="91">
        <f t="shared" si="42"/>
        <v>1</v>
      </c>
      <c r="R528" s="93">
        <f t="shared" si="43"/>
        <v>1.9989013671875E-3</v>
      </c>
      <c r="S528" s="91">
        <f t="shared" si="44"/>
        <v>1.9989013671875E-3</v>
      </c>
    </row>
    <row r="529" spans="1:19" x14ac:dyDescent="0.25">
      <c r="A529" s="104">
        <v>40626.591273148151</v>
      </c>
      <c r="B529" s="105">
        <v>59.997001647949219</v>
      </c>
      <c r="C529" s="106">
        <v>551.09466552734375</v>
      </c>
      <c r="O529" s="91">
        <f t="shared" si="40"/>
        <v>1</v>
      </c>
      <c r="P529" s="91">
        <f t="shared" si="41"/>
        <v>0</v>
      </c>
      <c r="Q529" s="91">
        <f t="shared" si="42"/>
        <v>1</v>
      </c>
      <c r="R529" s="93">
        <f t="shared" si="43"/>
        <v>2.002716064453125E-3</v>
      </c>
      <c r="S529" s="91">
        <f t="shared" si="44"/>
        <v>2.002716064453125E-3</v>
      </c>
    </row>
    <row r="530" spans="1:19" x14ac:dyDescent="0.25">
      <c r="A530" s="104">
        <v>40626.591296296298</v>
      </c>
      <c r="B530" s="105">
        <v>59.997001647949219</v>
      </c>
      <c r="C530" s="106">
        <v>550.8472900390625</v>
      </c>
      <c r="O530" s="91">
        <f t="shared" si="40"/>
        <v>1</v>
      </c>
      <c r="P530" s="91">
        <f t="shared" si="41"/>
        <v>0</v>
      </c>
      <c r="Q530" s="91">
        <f t="shared" si="42"/>
        <v>1</v>
      </c>
      <c r="R530" s="93">
        <f t="shared" si="43"/>
        <v>0</v>
      </c>
      <c r="S530" s="91">
        <f t="shared" si="44"/>
        <v>0</v>
      </c>
    </row>
    <row r="531" spans="1:19" x14ac:dyDescent="0.25">
      <c r="A531" s="104">
        <v>40626.591319444444</v>
      </c>
      <c r="B531" s="105">
        <v>59.995998382568359</v>
      </c>
      <c r="C531" s="106">
        <v>550.8472900390625</v>
      </c>
      <c r="O531" s="91">
        <f t="shared" si="40"/>
        <v>1</v>
      </c>
      <c r="P531" s="91">
        <f t="shared" si="41"/>
        <v>0</v>
      </c>
      <c r="Q531" s="91">
        <f t="shared" si="42"/>
        <v>1</v>
      </c>
      <c r="R531" s="93">
        <f t="shared" si="43"/>
        <v>-1.003265380859375E-3</v>
      </c>
      <c r="S531" s="91">
        <f t="shared" si="44"/>
        <v>1.003265380859375E-3</v>
      </c>
    </row>
    <row r="532" spans="1:19" x14ac:dyDescent="0.25">
      <c r="A532" s="104">
        <v>40626.59134259259</v>
      </c>
      <c r="B532" s="105">
        <v>59.993000030517578</v>
      </c>
      <c r="C532" s="106">
        <v>551.18328857421875</v>
      </c>
      <c r="O532" s="91">
        <f t="shared" si="40"/>
        <v>1</v>
      </c>
      <c r="P532" s="91">
        <f t="shared" si="41"/>
        <v>0</v>
      </c>
      <c r="Q532" s="91">
        <f t="shared" si="42"/>
        <v>1</v>
      </c>
      <c r="R532" s="93">
        <f t="shared" si="43"/>
        <v>-2.99835205078125E-3</v>
      </c>
      <c r="S532" s="91">
        <f t="shared" si="44"/>
        <v>2.99835205078125E-3</v>
      </c>
    </row>
    <row r="533" spans="1:19" x14ac:dyDescent="0.25">
      <c r="A533" s="104">
        <v>40626.591365740744</v>
      </c>
      <c r="B533" s="105">
        <v>59.993000030517578</v>
      </c>
      <c r="C533" s="106">
        <v>551.18328857421875</v>
      </c>
      <c r="O533" s="91">
        <f t="shared" si="40"/>
        <v>1</v>
      </c>
      <c r="P533" s="91">
        <f t="shared" si="41"/>
        <v>0</v>
      </c>
      <c r="Q533" s="91">
        <f t="shared" si="42"/>
        <v>1</v>
      </c>
      <c r="R533" s="93">
        <f t="shared" si="43"/>
        <v>0</v>
      </c>
      <c r="S533" s="91">
        <f t="shared" si="44"/>
        <v>0</v>
      </c>
    </row>
    <row r="534" spans="1:19" x14ac:dyDescent="0.25">
      <c r="A534" s="104">
        <v>40626.59138888889</v>
      </c>
      <c r="B534" s="105">
        <v>59.990001678466797</v>
      </c>
      <c r="C534" s="106">
        <v>551.02001953125</v>
      </c>
      <c r="O534" s="91">
        <f t="shared" si="40"/>
        <v>1</v>
      </c>
      <c r="P534" s="91">
        <f t="shared" si="41"/>
        <v>0</v>
      </c>
      <c r="Q534" s="91">
        <f t="shared" si="42"/>
        <v>1</v>
      </c>
      <c r="R534" s="93">
        <f t="shared" si="43"/>
        <v>-2.99835205078125E-3</v>
      </c>
      <c r="S534" s="91">
        <f t="shared" si="44"/>
        <v>2.99835205078125E-3</v>
      </c>
    </row>
    <row r="535" spans="1:19" x14ac:dyDescent="0.25">
      <c r="A535" s="104">
        <v>40626.591412037036</v>
      </c>
      <c r="B535" s="105">
        <v>59.993999481201172</v>
      </c>
      <c r="C535" s="106">
        <v>551.02001953125</v>
      </c>
      <c r="O535" s="91">
        <f t="shared" si="40"/>
        <v>1</v>
      </c>
      <c r="P535" s="91">
        <f t="shared" si="41"/>
        <v>0</v>
      </c>
      <c r="Q535" s="91">
        <f t="shared" si="42"/>
        <v>1</v>
      </c>
      <c r="R535" s="93">
        <f t="shared" si="43"/>
        <v>3.997802734375E-3</v>
      </c>
      <c r="S535" s="91">
        <f t="shared" si="44"/>
        <v>3.997802734375E-3</v>
      </c>
    </row>
    <row r="536" spans="1:19" x14ac:dyDescent="0.25">
      <c r="A536" s="104">
        <v>40626.591435185182</v>
      </c>
      <c r="B536" s="105">
        <v>59.992000579833984</v>
      </c>
      <c r="C536" s="106">
        <v>549.6553955078125</v>
      </c>
      <c r="O536" s="91">
        <f t="shared" si="40"/>
        <v>1</v>
      </c>
      <c r="P536" s="91">
        <f t="shared" si="41"/>
        <v>0</v>
      </c>
      <c r="Q536" s="91">
        <f t="shared" si="42"/>
        <v>1</v>
      </c>
      <c r="R536" s="93">
        <f t="shared" si="43"/>
        <v>-1.9989013671875E-3</v>
      </c>
      <c r="S536" s="91">
        <f t="shared" si="44"/>
        <v>1.9989013671875E-3</v>
      </c>
    </row>
    <row r="537" spans="1:19" x14ac:dyDescent="0.25">
      <c r="A537" s="104">
        <v>40626.591458333336</v>
      </c>
      <c r="B537" s="105">
        <v>59.98699951171875</v>
      </c>
      <c r="C537" s="106">
        <v>549.6553955078125</v>
      </c>
      <c r="O537" s="91">
        <f t="shared" si="40"/>
        <v>1</v>
      </c>
      <c r="P537" s="91">
        <f t="shared" si="41"/>
        <v>0</v>
      </c>
      <c r="Q537" s="91">
        <f t="shared" si="42"/>
        <v>1</v>
      </c>
      <c r="R537" s="93">
        <f t="shared" si="43"/>
        <v>-5.001068115234375E-3</v>
      </c>
      <c r="S537" s="91">
        <f t="shared" si="44"/>
        <v>5.001068115234375E-3</v>
      </c>
    </row>
    <row r="538" spans="1:19" x14ac:dyDescent="0.25">
      <c r="A538" s="104">
        <v>40626.591481481482</v>
      </c>
      <c r="B538" s="105">
        <v>59.984001159667969</v>
      </c>
      <c r="C538" s="106">
        <v>549.2314453125</v>
      </c>
      <c r="O538" s="91">
        <f t="shared" si="40"/>
        <v>1</v>
      </c>
      <c r="P538" s="91">
        <f t="shared" si="41"/>
        <v>0</v>
      </c>
      <c r="Q538" s="91">
        <f t="shared" si="42"/>
        <v>1</v>
      </c>
      <c r="R538" s="93">
        <f t="shared" si="43"/>
        <v>-2.99835205078125E-3</v>
      </c>
      <c r="S538" s="91">
        <f t="shared" si="44"/>
        <v>2.99835205078125E-3</v>
      </c>
    </row>
    <row r="539" spans="1:19" x14ac:dyDescent="0.25">
      <c r="A539" s="104">
        <v>40626.591504629629</v>
      </c>
      <c r="B539" s="105">
        <v>59.984001159667969</v>
      </c>
      <c r="C539" s="106">
        <v>549.2314453125</v>
      </c>
      <c r="O539" s="91">
        <f t="shared" si="40"/>
        <v>1</v>
      </c>
      <c r="P539" s="91">
        <f t="shared" si="41"/>
        <v>0</v>
      </c>
      <c r="Q539" s="91">
        <f t="shared" si="42"/>
        <v>1</v>
      </c>
      <c r="R539" s="93">
        <f t="shared" si="43"/>
        <v>0</v>
      </c>
      <c r="S539" s="91">
        <f t="shared" si="44"/>
        <v>0</v>
      </c>
    </row>
    <row r="540" spans="1:19" x14ac:dyDescent="0.25">
      <c r="A540" s="104">
        <v>40626.591527777775</v>
      </c>
      <c r="B540" s="105">
        <v>59.983001708984375</v>
      </c>
      <c r="C540" s="106">
        <v>549.95245361328125</v>
      </c>
      <c r="O540" s="91">
        <f t="shared" si="40"/>
        <v>1</v>
      </c>
      <c r="P540" s="91">
        <f t="shared" si="41"/>
        <v>0</v>
      </c>
      <c r="Q540" s="91">
        <f t="shared" si="42"/>
        <v>1</v>
      </c>
      <c r="R540" s="93">
        <f t="shared" si="43"/>
        <v>-9.9945068359375E-4</v>
      </c>
      <c r="S540" s="91">
        <f t="shared" si="44"/>
        <v>9.9945068359375E-4</v>
      </c>
    </row>
    <row r="541" spans="1:19" x14ac:dyDescent="0.25">
      <c r="A541" s="104">
        <v>40626.591550925928</v>
      </c>
      <c r="B541" s="105">
        <v>59.986000061035156</v>
      </c>
      <c r="C541" s="106">
        <v>549.95245361328125</v>
      </c>
      <c r="O541" s="91">
        <f t="shared" si="40"/>
        <v>1</v>
      </c>
      <c r="P541" s="91">
        <f t="shared" si="41"/>
        <v>0</v>
      </c>
      <c r="Q541" s="91">
        <f t="shared" si="42"/>
        <v>1</v>
      </c>
      <c r="R541" s="93">
        <f t="shared" si="43"/>
        <v>2.99835205078125E-3</v>
      </c>
      <c r="S541" s="91">
        <f t="shared" si="44"/>
        <v>2.99835205078125E-3</v>
      </c>
    </row>
    <row r="542" spans="1:19" x14ac:dyDescent="0.25">
      <c r="A542" s="104">
        <v>40626.591574074075</v>
      </c>
      <c r="B542" s="105">
        <v>59.986000061035156</v>
      </c>
      <c r="C542" s="106">
        <v>548.994384765625</v>
      </c>
      <c r="O542" s="91">
        <f t="shared" si="40"/>
        <v>1</v>
      </c>
      <c r="P542" s="91">
        <f t="shared" si="41"/>
        <v>0</v>
      </c>
      <c r="Q542" s="91">
        <f t="shared" si="42"/>
        <v>1</v>
      </c>
      <c r="R542" s="93">
        <f t="shared" si="43"/>
        <v>0</v>
      </c>
      <c r="S542" s="91">
        <f t="shared" si="44"/>
        <v>0</v>
      </c>
    </row>
    <row r="543" spans="1:19" x14ac:dyDescent="0.25">
      <c r="A543" s="104">
        <v>40626.591597222221</v>
      </c>
      <c r="B543" s="105">
        <v>59.986000061035156</v>
      </c>
      <c r="C543" s="106">
        <v>548.994384765625</v>
      </c>
      <c r="O543" s="91">
        <f t="shared" si="40"/>
        <v>1</v>
      </c>
      <c r="P543" s="91">
        <f t="shared" si="41"/>
        <v>0</v>
      </c>
      <c r="Q543" s="91">
        <f t="shared" si="42"/>
        <v>1</v>
      </c>
      <c r="R543" s="93">
        <f t="shared" si="43"/>
        <v>0</v>
      </c>
      <c r="S543" s="91">
        <f t="shared" si="44"/>
        <v>0</v>
      </c>
    </row>
    <row r="544" spans="1:19" x14ac:dyDescent="0.25">
      <c r="A544" s="104">
        <v>40626.591620370367</v>
      </c>
      <c r="B544" s="105">
        <v>59.986000061035156</v>
      </c>
      <c r="C544" s="106">
        <v>549.82940673828125</v>
      </c>
      <c r="O544" s="91">
        <f t="shared" si="40"/>
        <v>1</v>
      </c>
      <c r="P544" s="91">
        <f t="shared" si="41"/>
        <v>0</v>
      </c>
      <c r="Q544" s="91">
        <f t="shared" si="42"/>
        <v>1</v>
      </c>
      <c r="R544" s="93">
        <f t="shared" si="43"/>
        <v>0</v>
      </c>
      <c r="S544" s="91">
        <f t="shared" si="44"/>
        <v>0</v>
      </c>
    </row>
    <row r="545" spans="1:19" x14ac:dyDescent="0.25">
      <c r="A545" s="104">
        <v>40626.591643518521</v>
      </c>
      <c r="B545" s="105">
        <v>59.987998962402344</v>
      </c>
      <c r="C545" s="106">
        <v>549.82940673828125</v>
      </c>
      <c r="O545" s="91">
        <f t="shared" si="40"/>
        <v>1</v>
      </c>
      <c r="P545" s="91">
        <f t="shared" si="41"/>
        <v>0</v>
      </c>
      <c r="Q545" s="91">
        <f t="shared" si="42"/>
        <v>1</v>
      </c>
      <c r="R545" s="93">
        <f t="shared" si="43"/>
        <v>1.9989013671875E-3</v>
      </c>
      <c r="S545" s="91">
        <f t="shared" si="44"/>
        <v>1.9989013671875E-3</v>
      </c>
    </row>
    <row r="546" spans="1:19" x14ac:dyDescent="0.25">
      <c r="A546" s="104">
        <v>40626.591666666667</v>
      </c>
      <c r="B546" s="105">
        <v>59.991001129150391</v>
      </c>
      <c r="C546" s="106">
        <v>549.91986083984375</v>
      </c>
      <c r="O546" s="91">
        <f t="shared" si="40"/>
        <v>1</v>
      </c>
      <c r="P546" s="91">
        <f t="shared" si="41"/>
        <v>0</v>
      </c>
      <c r="Q546" s="91">
        <f t="shared" si="42"/>
        <v>1</v>
      </c>
      <c r="R546" s="93">
        <f t="shared" si="43"/>
        <v>3.002166748046875E-3</v>
      </c>
      <c r="S546" s="91">
        <f t="shared" si="44"/>
        <v>3.002166748046875E-3</v>
      </c>
    </row>
    <row r="547" spans="1:19" x14ac:dyDescent="0.25">
      <c r="A547" s="104">
        <v>40626.591689814813</v>
      </c>
      <c r="B547" s="105">
        <v>59.991001129150391</v>
      </c>
      <c r="C547" s="106">
        <v>549.91986083984375</v>
      </c>
      <c r="O547" s="91">
        <f t="shared" si="40"/>
        <v>1</v>
      </c>
      <c r="P547" s="91">
        <f t="shared" si="41"/>
        <v>0</v>
      </c>
      <c r="Q547" s="91">
        <f t="shared" si="42"/>
        <v>1</v>
      </c>
      <c r="R547" s="93">
        <f t="shared" si="43"/>
        <v>0</v>
      </c>
      <c r="S547" s="91">
        <f t="shared" si="44"/>
        <v>0</v>
      </c>
    </row>
    <row r="548" spans="1:19" x14ac:dyDescent="0.25">
      <c r="A548" s="104">
        <v>40626.59171296296</v>
      </c>
      <c r="B548" s="105">
        <v>59.993000030517578</v>
      </c>
      <c r="C548" s="106">
        <v>549.72027587890625</v>
      </c>
      <c r="O548" s="91">
        <f t="shared" si="40"/>
        <v>1</v>
      </c>
      <c r="P548" s="91">
        <f t="shared" si="41"/>
        <v>0</v>
      </c>
      <c r="Q548" s="91">
        <f t="shared" si="42"/>
        <v>1</v>
      </c>
      <c r="R548" s="93">
        <f t="shared" si="43"/>
        <v>1.9989013671875E-3</v>
      </c>
      <c r="S548" s="91">
        <f t="shared" si="44"/>
        <v>1.9989013671875E-3</v>
      </c>
    </row>
    <row r="549" spans="1:19" x14ac:dyDescent="0.25">
      <c r="A549" s="104">
        <v>40626.591736111113</v>
      </c>
      <c r="B549" s="105">
        <v>59.992000579833984</v>
      </c>
      <c r="C549" s="106">
        <v>549.72027587890625</v>
      </c>
      <c r="O549" s="91">
        <f t="shared" si="40"/>
        <v>1</v>
      </c>
      <c r="P549" s="91">
        <f t="shared" si="41"/>
        <v>0</v>
      </c>
      <c r="Q549" s="91">
        <f t="shared" si="42"/>
        <v>1</v>
      </c>
      <c r="R549" s="93">
        <f t="shared" si="43"/>
        <v>-9.9945068359375E-4</v>
      </c>
      <c r="S549" s="91">
        <f t="shared" si="44"/>
        <v>9.9945068359375E-4</v>
      </c>
    </row>
    <row r="550" spans="1:19" x14ac:dyDescent="0.25">
      <c r="A550" s="104">
        <v>40626.59175925926</v>
      </c>
      <c r="B550" s="105">
        <v>59.990001678466797</v>
      </c>
      <c r="C550" s="106">
        <v>549.60211181640625</v>
      </c>
      <c r="O550" s="91">
        <f t="shared" si="40"/>
        <v>1</v>
      </c>
      <c r="P550" s="91">
        <f t="shared" si="41"/>
        <v>0</v>
      </c>
      <c r="Q550" s="91">
        <f t="shared" si="42"/>
        <v>1</v>
      </c>
      <c r="R550" s="93">
        <f t="shared" si="43"/>
        <v>-1.9989013671875E-3</v>
      </c>
      <c r="S550" s="91">
        <f t="shared" si="44"/>
        <v>1.9989013671875E-3</v>
      </c>
    </row>
    <row r="551" spans="1:19" x14ac:dyDescent="0.25">
      <c r="A551" s="104">
        <v>40626.591782407406</v>
      </c>
      <c r="B551" s="105">
        <v>59.985000610351563</v>
      </c>
      <c r="C551" s="106">
        <v>549.60211181640625</v>
      </c>
      <c r="O551" s="91">
        <f t="shared" si="40"/>
        <v>1</v>
      </c>
      <c r="P551" s="91">
        <f t="shared" si="41"/>
        <v>0</v>
      </c>
      <c r="Q551" s="91">
        <f t="shared" si="42"/>
        <v>1</v>
      </c>
      <c r="R551" s="93">
        <f t="shared" si="43"/>
        <v>-5.001068115234375E-3</v>
      </c>
      <c r="S551" s="91">
        <f t="shared" si="44"/>
        <v>5.001068115234375E-3</v>
      </c>
    </row>
    <row r="552" spans="1:19" x14ac:dyDescent="0.25">
      <c r="A552" s="104">
        <v>40626.591805555552</v>
      </c>
      <c r="B552" s="105">
        <v>59.984001159667969</v>
      </c>
      <c r="C552" s="106">
        <v>551.30029296875</v>
      </c>
      <c r="O552" s="91">
        <f t="shared" si="40"/>
        <v>1</v>
      </c>
      <c r="P552" s="91">
        <f t="shared" si="41"/>
        <v>0</v>
      </c>
      <c r="Q552" s="91">
        <f t="shared" si="42"/>
        <v>1</v>
      </c>
      <c r="R552" s="93">
        <f t="shared" si="43"/>
        <v>-9.9945068359375E-4</v>
      </c>
      <c r="S552" s="91">
        <f t="shared" si="44"/>
        <v>9.9945068359375E-4</v>
      </c>
    </row>
    <row r="553" spans="1:19" x14ac:dyDescent="0.25">
      <c r="A553" s="104">
        <v>40626.591828703706</v>
      </c>
      <c r="B553" s="105">
        <v>59.984001159667969</v>
      </c>
      <c r="C553" s="106">
        <v>551.30029296875</v>
      </c>
      <c r="O553" s="91">
        <f t="shared" si="40"/>
        <v>1</v>
      </c>
      <c r="P553" s="91">
        <f t="shared" si="41"/>
        <v>0</v>
      </c>
      <c r="Q553" s="91">
        <f t="shared" si="42"/>
        <v>1</v>
      </c>
      <c r="R553" s="93">
        <f t="shared" si="43"/>
        <v>0</v>
      </c>
      <c r="S553" s="91">
        <f t="shared" si="44"/>
        <v>0</v>
      </c>
    </row>
    <row r="554" spans="1:19" x14ac:dyDescent="0.25">
      <c r="A554" s="104">
        <v>40626.591851851852</v>
      </c>
      <c r="B554" s="105">
        <v>59.979999542236328</v>
      </c>
      <c r="C554" s="106">
        <v>551.7938232421875</v>
      </c>
      <c r="O554" s="91">
        <f t="shared" si="40"/>
        <v>1</v>
      </c>
      <c r="P554" s="91">
        <f t="shared" si="41"/>
        <v>0</v>
      </c>
      <c r="Q554" s="91">
        <f t="shared" si="42"/>
        <v>1</v>
      </c>
      <c r="R554" s="93">
        <f t="shared" si="43"/>
        <v>-4.001617431640625E-3</v>
      </c>
      <c r="S554" s="91">
        <f t="shared" si="44"/>
        <v>4.001617431640625E-3</v>
      </c>
    </row>
    <row r="555" spans="1:19" x14ac:dyDescent="0.25">
      <c r="A555" s="104">
        <v>40626.591874999998</v>
      </c>
      <c r="B555" s="105">
        <v>59.978000640869141</v>
      </c>
      <c r="C555" s="106">
        <v>551.7938232421875</v>
      </c>
      <c r="O555" s="91">
        <f t="shared" si="40"/>
        <v>1</v>
      </c>
      <c r="P555" s="91">
        <f t="shared" si="41"/>
        <v>0</v>
      </c>
      <c r="Q555" s="91">
        <f t="shared" si="42"/>
        <v>1</v>
      </c>
      <c r="R555" s="93">
        <f t="shared" si="43"/>
        <v>-1.9989013671875E-3</v>
      </c>
      <c r="S555" s="91">
        <f t="shared" si="44"/>
        <v>1.9989013671875E-3</v>
      </c>
    </row>
    <row r="556" spans="1:19" x14ac:dyDescent="0.25">
      <c r="A556" s="104">
        <v>40626.591898148145</v>
      </c>
      <c r="B556" s="105">
        <v>59.977001190185547</v>
      </c>
      <c r="C556" s="106">
        <v>550.3602294921875</v>
      </c>
      <c r="O556" s="91">
        <f t="shared" si="40"/>
        <v>1</v>
      </c>
      <c r="P556" s="91">
        <f t="shared" si="41"/>
        <v>0</v>
      </c>
      <c r="Q556" s="91">
        <f t="shared" si="42"/>
        <v>1</v>
      </c>
      <c r="R556" s="93">
        <f t="shared" si="43"/>
        <v>-9.9945068359375E-4</v>
      </c>
      <c r="S556" s="91">
        <f t="shared" si="44"/>
        <v>9.9945068359375E-4</v>
      </c>
    </row>
    <row r="557" spans="1:19" x14ac:dyDescent="0.25">
      <c r="A557" s="104">
        <v>40626.591921296298</v>
      </c>
      <c r="B557" s="105">
        <v>59.979000091552734</v>
      </c>
      <c r="C557" s="106">
        <v>550.3602294921875</v>
      </c>
      <c r="O557" s="91">
        <f t="shared" si="40"/>
        <v>1</v>
      </c>
      <c r="P557" s="91">
        <f t="shared" si="41"/>
        <v>0</v>
      </c>
      <c r="Q557" s="91">
        <f t="shared" si="42"/>
        <v>1</v>
      </c>
      <c r="R557" s="93">
        <f t="shared" si="43"/>
        <v>1.9989013671875E-3</v>
      </c>
      <c r="S557" s="91">
        <f t="shared" si="44"/>
        <v>1.9989013671875E-3</v>
      </c>
    </row>
    <row r="558" spans="1:19" x14ac:dyDescent="0.25">
      <c r="A558" s="104">
        <v>40626.591944444444</v>
      </c>
      <c r="B558" s="105">
        <v>59.976001739501953</v>
      </c>
      <c r="C558" s="106">
        <v>551.4058837890625</v>
      </c>
      <c r="O558" s="91">
        <f t="shared" si="40"/>
        <v>1</v>
      </c>
      <c r="P558" s="91">
        <f t="shared" si="41"/>
        <v>0</v>
      </c>
      <c r="Q558" s="91">
        <f t="shared" si="42"/>
        <v>1</v>
      </c>
      <c r="R558" s="93">
        <f t="shared" si="43"/>
        <v>-2.99835205078125E-3</v>
      </c>
      <c r="S558" s="91">
        <f t="shared" si="44"/>
        <v>2.99835205078125E-3</v>
      </c>
    </row>
    <row r="559" spans="1:19" x14ac:dyDescent="0.25">
      <c r="A559" s="104">
        <v>40626.591967592591</v>
      </c>
      <c r="B559" s="105">
        <v>59.971000671386719</v>
      </c>
      <c r="C559" s="106">
        <v>551.4058837890625</v>
      </c>
      <c r="O559" s="91">
        <f t="shared" si="40"/>
        <v>1</v>
      </c>
      <c r="P559" s="91">
        <f t="shared" si="41"/>
        <v>0</v>
      </c>
      <c r="Q559" s="91">
        <f t="shared" si="42"/>
        <v>1</v>
      </c>
      <c r="R559" s="93">
        <f t="shared" si="43"/>
        <v>-5.001068115234375E-3</v>
      </c>
      <c r="S559" s="91">
        <f t="shared" si="44"/>
        <v>5.001068115234375E-3</v>
      </c>
    </row>
    <row r="560" spans="1:19" x14ac:dyDescent="0.25">
      <c r="A560" s="104">
        <v>40626.591990740744</v>
      </c>
      <c r="B560" s="105">
        <v>59.971000671386719</v>
      </c>
      <c r="C560" s="106">
        <v>550.72222900390625</v>
      </c>
      <c r="O560" s="91">
        <f t="shared" si="40"/>
        <v>1</v>
      </c>
      <c r="P560" s="91">
        <f t="shared" si="41"/>
        <v>0</v>
      </c>
      <c r="Q560" s="91">
        <f t="shared" si="42"/>
        <v>1</v>
      </c>
      <c r="R560" s="93">
        <f t="shared" si="43"/>
        <v>0</v>
      </c>
      <c r="S560" s="91">
        <f t="shared" si="44"/>
        <v>0</v>
      </c>
    </row>
    <row r="561" spans="1:19" x14ac:dyDescent="0.25">
      <c r="A561" s="104">
        <v>40626.592013888891</v>
      </c>
      <c r="B561" s="105">
        <v>59.9739990234375</v>
      </c>
      <c r="C561" s="106">
        <v>550.72222900390625</v>
      </c>
      <c r="O561" s="91">
        <f t="shared" si="40"/>
        <v>1</v>
      </c>
      <c r="P561" s="91">
        <f t="shared" si="41"/>
        <v>0</v>
      </c>
      <c r="Q561" s="91">
        <f t="shared" si="42"/>
        <v>1</v>
      </c>
      <c r="R561" s="93">
        <f t="shared" si="43"/>
        <v>2.99835205078125E-3</v>
      </c>
      <c r="S561" s="91">
        <f t="shared" si="44"/>
        <v>2.99835205078125E-3</v>
      </c>
    </row>
    <row r="562" spans="1:19" x14ac:dyDescent="0.25">
      <c r="A562" s="104">
        <v>40626.592037037037</v>
      </c>
      <c r="B562" s="105">
        <v>59.979999542236328</v>
      </c>
      <c r="C562" s="106">
        <v>549.7406005859375</v>
      </c>
      <c r="O562" s="91">
        <f t="shared" si="40"/>
        <v>1</v>
      </c>
      <c r="P562" s="91">
        <f t="shared" si="41"/>
        <v>0</v>
      </c>
      <c r="Q562" s="91">
        <f t="shared" si="42"/>
        <v>1</v>
      </c>
      <c r="R562" s="93">
        <f t="shared" si="43"/>
        <v>6.000518798828125E-3</v>
      </c>
      <c r="S562" s="91">
        <f t="shared" si="44"/>
        <v>6.000518798828125E-3</v>
      </c>
    </row>
    <row r="563" spans="1:19" x14ac:dyDescent="0.25">
      <c r="A563" s="104">
        <v>40626.592060185183</v>
      </c>
      <c r="B563" s="105">
        <v>59.984001159667969</v>
      </c>
      <c r="C563" s="106">
        <v>549.7406005859375</v>
      </c>
      <c r="O563" s="91">
        <f t="shared" si="40"/>
        <v>1</v>
      </c>
      <c r="P563" s="91">
        <f t="shared" si="41"/>
        <v>0</v>
      </c>
      <c r="Q563" s="91">
        <f t="shared" si="42"/>
        <v>1</v>
      </c>
      <c r="R563" s="93">
        <f t="shared" si="43"/>
        <v>4.001617431640625E-3</v>
      </c>
      <c r="S563" s="91">
        <f t="shared" si="44"/>
        <v>4.001617431640625E-3</v>
      </c>
    </row>
    <row r="564" spans="1:19" x14ac:dyDescent="0.25">
      <c r="A564" s="104">
        <v>40626.592083333337</v>
      </c>
      <c r="B564" s="105">
        <v>59.987998962402344</v>
      </c>
      <c r="C564" s="106">
        <v>550.2886962890625</v>
      </c>
      <c r="O564" s="91">
        <f t="shared" si="40"/>
        <v>1</v>
      </c>
      <c r="P564" s="91">
        <f t="shared" si="41"/>
        <v>0</v>
      </c>
      <c r="Q564" s="91">
        <f t="shared" si="42"/>
        <v>1</v>
      </c>
      <c r="R564" s="93">
        <f t="shared" si="43"/>
        <v>3.997802734375E-3</v>
      </c>
      <c r="S564" s="91">
        <f t="shared" si="44"/>
        <v>3.997802734375E-3</v>
      </c>
    </row>
    <row r="565" spans="1:19" x14ac:dyDescent="0.25">
      <c r="A565" s="104">
        <v>40626.592106481483</v>
      </c>
      <c r="B565" s="105">
        <v>59.992000579833984</v>
      </c>
      <c r="C565" s="106">
        <v>550.2886962890625</v>
      </c>
      <c r="O565" s="91">
        <f t="shared" si="40"/>
        <v>1</v>
      </c>
      <c r="P565" s="91">
        <f t="shared" si="41"/>
        <v>0</v>
      </c>
      <c r="Q565" s="91">
        <f t="shared" si="42"/>
        <v>1</v>
      </c>
      <c r="R565" s="93">
        <f t="shared" si="43"/>
        <v>4.001617431640625E-3</v>
      </c>
      <c r="S565" s="91">
        <f t="shared" si="44"/>
        <v>4.001617431640625E-3</v>
      </c>
    </row>
    <row r="566" spans="1:19" x14ac:dyDescent="0.25">
      <c r="A566" s="104">
        <v>40626.592129629629</v>
      </c>
      <c r="B566" s="105">
        <v>59.997001647949219</v>
      </c>
      <c r="C566" s="106">
        <v>549.51849365234375</v>
      </c>
      <c r="O566" s="91">
        <f t="shared" si="40"/>
        <v>1</v>
      </c>
      <c r="P566" s="91">
        <f t="shared" si="41"/>
        <v>0</v>
      </c>
      <c r="Q566" s="91">
        <f t="shared" si="42"/>
        <v>1</v>
      </c>
      <c r="R566" s="93">
        <f t="shared" si="43"/>
        <v>5.001068115234375E-3</v>
      </c>
      <c r="S566" s="91">
        <f t="shared" si="44"/>
        <v>5.001068115234375E-3</v>
      </c>
    </row>
    <row r="567" spans="1:19" x14ac:dyDescent="0.25">
      <c r="A567" s="104">
        <v>40626.592152777775</v>
      </c>
      <c r="B567" s="105">
        <v>60.002998352050781</v>
      </c>
      <c r="C567" s="106">
        <v>549.51849365234375</v>
      </c>
      <c r="O567" s="91">
        <f t="shared" si="40"/>
        <v>1</v>
      </c>
      <c r="P567" s="91">
        <f t="shared" si="41"/>
        <v>1</v>
      </c>
      <c r="Q567" s="91">
        <f t="shared" si="42"/>
        <v>1</v>
      </c>
      <c r="R567" s="93">
        <f t="shared" si="43"/>
        <v>5.9967041015625E-3</v>
      </c>
      <c r="S567" s="91">
        <f t="shared" si="44"/>
        <v>5.9967041015625E-3</v>
      </c>
    </row>
    <row r="568" spans="1:19" x14ac:dyDescent="0.25">
      <c r="A568" s="104">
        <v>40626.592175925929</v>
      </c>
      <c r="B568" s="105">
        <v>60.006999969482422</v>
      </c>
      <c r="C568" s="106">
        <v>549.03082275390625</v>
      </c>
      <c r="O568" s="91">
        <f t="shared" si="40"/>
        <v>1</v>
      </c>
      <c r="P568" s="91">
        <f t="shared" si="41"/>
        <v>1</v>
      </c>
      <c r="Q568" s="91">
        <f t="shared" si="42"/>
        <v>1</v>
      </c>
      <c r="R568" s="93">
        <f t="shared" si="43"/>
        <v>4.001617431640625E-3</v>
      </c>
      <c r="S568" s="91">
        <f t="shared" si="44"/>
        <v>4.001617431640625E-3</v>
      </c>
    </row>
    <row r="569" spans="1:19" x14ac:dyDescent="0.25">
      <c r="A569" s="104">
        <v>40626.592199074075</v>
      </c>
      <c r="B569" s="105">
        <v>60.009998321533203</v>
      </c>
      <c r="C569" s="106">
        <v>549.03082275390625</v>
      </c>
      <c r="O569" s="91">
        <f t="shared" si="40"/>
        <v>1</v>
      </c>
      <c r="P569" s="91">
        <f t="shared" si="41"/>
        <v>1</v>
      </c>
      <c r="Q569" s="91">
        <f t="shared" si="42"/>
        <v>1</v>
      </c>
      <c r="R569" s="93">
        <f t="shared" si="43"/>
        <v>2.99835205078125E-3</v>
      </c>
      <c r="S569" s="91">
        <f t="shared" si="44"/>
        <v>2.99835205078125E-3</v>
      </c>
    </row>
    <row r="570" spans="1:19" x14ac:dyDescent="0.25">
      <c r="A570" s="104">
        <v>40626.592222222222</v>
      </c>
      <c r="B570" s="105">
        <v>60.01300048828125</v>
      </c>
      <c r="C570" s="106">
        <v>549.86639404296875</v>
      </c>
      <c r="O570" s="91">
        <f t="shared" si="40"/>
        <v>1</v>
      </c>
      <c r="P570" s="91">
        <f t="shared" si="41"/>
        <v>1</v>
      </c>
      <c r="Q570" s="91">
        <f t="shared" si="42"/>
        <v>1</v>
      </c>
      <c r="R570" s="93">
        <f t="shared" si="43"/>
        <v>3.002166748046875E-3</v>
      </c>
      <c r="S570" s="91">
        <f t="shared" si="44"/>
        <v>3.002166748046875E-3</v>
      </c>
    </row>
    <row r="571" spans="1:19" x14ac:dyDescent="0.25">
      <c r="A571" s="104">
        <v>40626.592245370368</v>
      </c>
      <c r="B571" s="105">
        <v>60.014999389648438</v>
      </c>
      <c r="C571" s="106">
        <v>549.86639404296875</v>
      </c>
      <c r="O571" s="91">
        <f t="shared" si="40"/>
        <v>1</v>
      </c>
      <c r="P571" s="91">
        <f t="shared" si="41"/>
        <v>1</v>
      </c>
      <c r="Q571" s="91">
        <f t="shared" si="42"/>
        <v>1</v>
      </c>
      <c r="R571" s="93">
        <f t="shared" si="43"/>
        <v>1.9989013671875E-3</v>
      </c>
      <c r="S571" s="91">
        <f t="shared" si="44"/>
        <v>1.9989013671875E-3</v>
      </c>
    </row>
    <row r="572" spans="1:19" x14ac:dyDescent="0.25">
      <c r="A572" s="104">
        <v>40626.592268518521</v>
      </c>
      <c r="B572" s="105">
        <v>60.018001556396484</v>
      </c>
      <c r="C572" s="106">
        <v>550.14166259765625</v>
      </c>
      <c r="O572" s="91">
        <f t="shared" si="40"/>
        <v>1</v>
      </c>
      <c r="P572" s="91">
        <f t="shared" si="41"/>
        <v>1</v>
      </c>
      <c r="Q572" s="91">
        <f t="shared" si="42"/>
        <v>1</v>
      </c>
      <c r="R572" s="93">
        <f t="shared" si="43"/>
        <v>3.002166748046875E-3</v>
      </c>
      <c r="S572" s="91">
        <f t="shared" si="44"/>
        <v>3.002166748046875E-3</v>
      </c>
    </row>
    <row r="573" spans="1:19" x14ac:dyDescent="0.25">
      <c r="A573" s="104">
        <v>40626.592291666668</v>
      </c>
      <c r="B573" s="105">
        <v>60.021999359130859</v>
      </c>
      <c r="C573" s="106">
        <v>550.14166259765625</v>
      </c>
      <c r="O573" s="91">
        <f t="shared" si="40"/>
        <v>1</v>
      </c>
      <c r="P573" s="91">
        <f t="shared" si="41"/>
        <v>1</v>
      </c>
      <c r="Q573" s="91">
        <f t="shared" si="42"/>
        <v>1</v>
      </c>
      <c r="R573" s="93">
        <f t="shared" si="43"/>
        <v>3.997802734375E-3</v>
      </c>
      <c r="S573" s="91">
        <f t="shared" si="44"/>
        <v>3.997802734375E-3</v>
      </c>
    </row>
    <row r="574" spans="1:19" x14ac:dyDescent="0.25">
      <c r="A574" s="104">
        <v>40626.592314814814</v>
      </c>
      <c r="B574" s="105">
        <v>60.0260009765625</v>
      </c>
      <c r="C574" s="106">
        <v>550.14166259765625</v>
      </c>
      <c r="O574" s="91">
        <f t="shared" si="40"/>
        <v>1</v>
      </c>
      <c r="P574" s="91">
        <f t="shared" si="41"/>
        <v>1</v>
      </c>
      <c r="Q574" s="91">
        <f t="shared" si="42"/>
        <v>1</v>
      </c>
      <c r="R574" s="93">
        <f t="shared" si="43"/>
        <v>4.001617431640625E-3</v>
      </c>
      <c r="S574" s="91">
        <f t="shared" si="44"/>
        <v>4.001617431640625E-3</v>
      </c>
    </row>
    <row r="575" spans="1:19" x14ac:dyDescent="0.25">
      <c r="A575" s="104">
        <v>40626.59233796296</v>
      </c>
      <c r="B575" s="105">
        <v>60.025001525878906</v>
      </c>
      <c r="C575" s="106">
        <v>550.14166259765625</v>
      </c>
      <c r="O575" s="91">
        <f t="shared" si="40"/>
        <v>1</v>
      </c>
      <c r="P575" s="91">
        <f t="shared" si="41"/>
        <v>1</v>
      </c>
      <c r="Q575" s="91">
        <f t="shared" si="42"/>
        <v>1</v>
      </c>
      <c r="R575" s="93">
        <f t="shared" si="43"/>
        <v>-9.9945068359375E-4</v>
      </c>
      <c r="S575" s="91">
        <f t="shared" si="44"/>
        <v>9.9945068359375E-4</v>
      </c>
    </row>
    <row r="576" spans="1:19" x14ac:dyDescent="0.25">
      <c r="A576" s="104">
        <v>40626.592361111114</v>
      </c>
      <c r="B576" s="105">
        <v>60.023998260498047</v>
      </c>
      <c r="C576" s="106">
        <v>548.87200927734375</v>
      </c>
      <c r="O576" s="91">
        <f t="shared" si="40"/>
        <v>1</v>
      </c>
      <c r="P576" s="91">
        <f t="shared" si="41"/>
        <v>1</v>
      </c>
      <c r="Q576" s="91">
        <f t="shared" si="42"/>
        <v>1</v>
      </c>
      <c r="R576" s="93">
        <f t="shared" si="43"/>
        <v>-1.003265380859375E-3</v>
      </c>
      <c r="S576" s="91">
        <f t="shared" si="44"/>
        <v>1.003265380859375E-3</v>
      </c>
    </row>
    <row r="577" spans="1:19" x14ac:dyDescent="0.25">
      <c r="A577" s="104">
        <v>40626.59238425926</v>
      </c>
      <c r="B577" s="105">
        <v>60.020000457763672</v>
      </c>
      <c r="C577" s="106">
        <v>548.87200927734375</v>
      </c>
      <c r="O577" s="91">
        <f t="shared" si="40"/>
        <v>1</v>
      </c>
      <c r="P577" s="91">
        <f t="shared" si="41"/>
        <v>1</v>
      </c>
      <c r="Q577" s="91">
        <f t="shared" si="42"/>
        <v>1</v>
      </c>
      <c r="R577" s="93">
        <f t="shared" si="43"/>
        <v>-3.997802734375E-3</v>
      </c>
      <c r="S577" s="91">
        <f t="shared" si="44"/>
        <v>3.997802734375E-3</v>
      </c>
    </row>
    <row r="578" spans="1:19" x14ac:dyDescent="0.25">
      <c r="A578" s="104">
        <v>40626.592407407406</v>
      </c>
      <c r="B578" s="105">
        <v>60.020000457763672</v>
      </c>
      <c r="C578" s="106">
        <v>549.14593505859375</v>
      </c>
      <c r="O578" s="91">
        <f t="shared" si="40"/>
        <v>1</v>
      </c>
      <c r="P578" s="91">
        <f t="shared" si="41"/>
        <v>1</v>
      </c>
      <c r="Q578" s="91">
        <f t="shared" si="42"/>
        <v>1</v>
      </c>
      <c r="R578" s="93">
        <f t="shared" si="43"/>
        <v>0</v>
      </c>
      <c r="S578" s="91">
        <f t="shared" si="44"/>
        <v>0</v>
      </c>
    </row>
    <row r="579" spans="1:19" x14ac:dyDescent="0.25">
      <c r="A579" s="104">
        <v>40626.592430555553</v>
      </c>
      <c r="B579" s="105">
        <v>60.020000457763672</v>
      </c>
      <c r="C579" s="106">
        <v>549.14593505859375</v>
      </c>
      <c r="O579" s="91">
        <f t="shared" si="40"/>
        <v>1</v>
      </c>
      <c r="P579" s="91">
        <f t="shared" si="41"/>
        <v>1</v>
      </c>
      <c r="Q579" s="91">
        <f t="shared" si="42"/>
        <v>1</v>
      </c>
      <c r="R579" s="93">
        <f t="shared" si="43"/>
        <v>0</v>
      </c>
      <c r="S579" s="91">
        <f t="shared" si="44"/>
        <v>0</v>
      </c>
    </row>
    <row r="580" spans="1:19" x14ac:dyDescent="0.25">
      <c r="A580" s="104">
        <v>40626.592453703706</v>
      </c>
      <c r="B580" s="105">
        <v>60.032001495361328</v>
      </c>
      <c r="C580" s="106">
        <v>549.579833984375</v>
      </c>
      <c r="O580" s="91">
        <f t="shared" si="40"/>
        <v>1</v>
      </c>
      <c r="P580" s="91">
        <f t="shared" si="41"/>
        <v>1</v>
      </c>
      <c r="Q580" s="91">
        <f t="shared" si="42"/>
        <v>1</v>
      </c>
      <c r="R580" s="93">
        <f t="shared" si="43"/>
        <v>1.200103759765625E-2</v>
      </c>
      <c r="S580" s="91">
        <f t="shared" si="44"/>
        <v>1.200103759765625E-2</v>
      </c>
    </row>
    <row r="581" spans="1:19" x14ac:dyDescent="0.25">
      <c r="A581" s="104">
        <v>40626.592476851853</v>
      </c>
      <c r="B581" s="105">
        <v>60.034000396728516</v>
      </c>
      <c r="C581" s="106">
        <v>549.579833984375</v>
      </c>
      <c r="O581" s="91">
        <f t="shared" si="40"/>
        <v>1</v>
      </c>
      <c r="P581" s="91">
        <f t="shared" si="41"/>
        <v>1</v>
      </c>
      <c r="Q581" s="91">
        <f t="shared" si="42"/>
        <v>1</v>
      </c>
      <c r="R581" s="93">
        <f t="shared" si="43"/>
        <v>1.9989013671875E-3</v>
      </c>
      <c r="S581" s="91">
        <f t="shared" si="44"/>
        <v>1.9989013671875E-3</v>
      </c>
    </row>
    <row r="582" spans="1:19" x14ac:dyDescent="0.25">
      <c r="A582" s="104">
        <v>40626.592499999999</v>
      </c>
      <c r="B582" s="105">
        <v>60.030998229980469</v>
      </c>
      <c r="C582" s="106">
        <v>550.1505126953125</v>
      </c>
      <c r="O582" s="91">
        <f t="shared" si="40"/>
        <v>1</v>
      </c>
      <c r="P582" s="91">
        <f t="shared" si="41"/>
        <v>1</v>
      </c>
      <c r="Q582" s="91">
        <f t="shared" si="42"/>
        <v>1</v>
      </c>
      <c r="R582" s="93">
        <f t="shared" si="43"/>
        <v>-3.002166748046875E-3</v>
      </c>
      <c r="S582" s="91">
        <f t="shared" si="44"/>
        <v>3.002166748046875E-3</v>
      </c>
    </row>
    <row r="583" spans="1:19" x14ac:dyDescent="0.25">
      <c r="A583" s="104">
        <v>40626.592523148145</v>
      </c>
      <c r="B583" s="105">
        <v>60.030998229980469</v>
      </c>
      <c r="C583" s="106">
        <v>550.1505126953125</v>
      </c>
      <c r="O583" s="91">
        <f t="shared" si="40"/>
        <v>1</v>
      </c>
      <c r="P583" s="91">
        <f t="shared" si="41"/>
        <v>1</v>
      </c>
      <c r="Q583" s="91">
        <f t="shared" si="42"/>
        <v>1</v>
      </c>
      <c r="R583" s="93">
        <f t="shared" si="43"/>
        <v>0</v>
      </c>
      <c r="S583" s="91">
        <f t="shared" si="44"/>
        <v>0</v>
      </c>
    </row>
    <row r="584" spans="1:19" x14ac:dyDescent="0.25">
      <c r="A584" s="104">
        <v>40626.592546296299</v>
      </c>
      <c r="B584" s="105">
        <v>60.036998748779297</v>
      </c>
      <c r="C584" s="106">
        <v>548.962890625</v>
      </c>
      <c r="O584" s="91">
        <f t="shared" ref="O584:O647" si="45">IF(ROW()&lt;$O$5,0,1)</f>
        <v>1</v>
      </c>
      <c r="P584" s="91">
        <f t="shared" ref="P584:P647" si="46">IF((O584=1)*(B584&gt;$P$2),1,0)</f>
        <v>1</v>
      </c>
      <c r="Q584" s="91">
        <f t="shared" si="42"/>
        <v>1</v>
      </c>
      <c r="R584" s="93">
        <f t="shared" si="43"/>
        <v>6.000518798828125E-3</v>
      </c>
      <c r="S584" s="91">
        <f t="shared" si="44"/>
        <v>6.000518798828125E-3</v>
      </c>
    </row>
    <row r="585" spans="1:19" x14ac:dyDescent="0.25">
      <c r="A585" s="104">
        <v>40626.592569444445</v>
      </c>
      <c r="B585" s="105">
        <v>60.043998718261719</v>
      </c>
      <c r="C585" s="106">
        <v>548.962890625</v>
      </c>
      <c r="O585" s="91">
        <f t="shared" si="45"/>
        <v>1</v>
      </c>
      <c r="P585" s="91">
        <f t="shared" si="46"/>
        <v>1</v>
      </c>
      <c r="Q585" s="91">
        <f t="shared" ref="Q585:Q648" si="47">IF(ROW()&lt;O$3,0,1)</f>
        <v>1</v>
      </c>
      <c r="R585" s="93">
        <f t="shared" ref="R585:R648" si="48">B585-B584</f>
        <v>6.999969482421875E-3</v>
      </c>
      <c r="S585" s="91">
        <f t="shared" ref="S585:S648" si="49">ABS(R585)</f>
        <v>6.999969482421875E-3</v>
      </c>
    </row>
    <row r="586" spans="1:19" x14ac:dyDescent="0.25">
      <c r="A586" s="104">
        <v>40626.592592592591</v>
      </c>
      <c r="B586" s="105">
        <v>60.03900146484375</v>
      </c>
      <c r="C586" s="106">
        <v>548.27203369140625</v>
      </c>
      <c r="O586" s="91">
        <f t="shared" si="45"/>
        <v>1</v>
      </c>
      <c r="P586" s="91">
        <f t="shared" si="46"/>
        <v>1</v>
      </c>
      <c r="Q586" s="91">
        <f t="shared" si="47"/>
        <v>1</v>
      </c>
      <c r="R586" s="93">
        <f t="shared" si="48"/>
        <v>-4.99725341796875E-3</v>
      </c>
      <c r="S586" s="91">
        <f t="shared" si="49"/>
        <v>4.99725341796875E-3</v>
      </c>
    </row>
    <row r="587" spans="1:19" x14ac:dyDescent="0.25">
      <c r="A587" s="104">
        <v>40626.592615740738</v>
      </c>
      <c r="B587" s="105">
        <v>60.036998748779297</v>
      </c>
      <c r="C587" s="106">
        <v>548.27203369140625</v>
      </c>
      <c r="O587" s="91">
        <f t="shared" si="45"/>
        <v>1</v>
      </c>
      <c r="P587" s="91">
        <f t="shared" si="46"/>
        <v>1</v>
      </c>
      <c r="Q587" s="91">
        <f t="shared" si="47"/>
        <v>1</v>
      </c>
      <c r="R587" s="93">
        <f t="shared" si="48"/>
        <v>-2.002716064453125E-3</v>
      </c>
      <c r="S587" s="91">
        <f t="shared" si="49"/>
        <v>2.002716064453125E-3</v>
      </c>
    </row>
    <row r="588" spans="1:19" x14ac:dyDescent="0.25">
      <c r="A588" s="104">
        <v>40626.592638888891</v>
      </c>
      <c r="B588" s="105">
        <v>60.037998199462891</v>
      </c>
      <c r="C588" s="106">
        <v>545.49871826171875</v>
      </c>
      <c r="O588" s="91">
        <f t="shared" si="45"/>
        <v>1</v>
      </c>
      <c r="P588" s="91">
        <f t="shared" si="46"/>
        <v>1</v>
      </c>
      <c r="Q588" s="91">
        <f t="shared" si="47"/>
        <v>1</v>
      </c>
      <c r="R588" s="93">
        <f t="shared" si="48"/>
        <v>9.9945068359375E-4</v>
      </c>
      <c r="S588" s="91">
        <f t="shared" si="49"/>
        <v>9.9945068359375E-4</v>
      </c>
    </row>
    <row r="589" spans="1:19" x14ac:dyDescent="0.25">
      <c r="A589" s="104">
        <v>40626.592662037037</v>
      </c>
      <c r="B589" s="105">
        <v>60.03900146484375</v>
      </c>
      <c r="C589" s="106">
        <v>545.49871826171875</v>
      </c>
      <c r="O589" s="91">
        <f t="shared" si="45"/>
        <v>1</v>
      </c>
      <c r="P589" s="91">
        <f t="shared" si="46"/>
        <v>1</v>
      </c>
      <c r="Q589" s="91">
        <f t="shared" si="47"/>
        <v>1</v>
      </c>
      <c r="R589" s="93">
        <f t="shared" si="48"/>
        <v>1.003265380859375E-3</v>
      </c>
      <c r="S589" s="91">
        <f t="shared" si="49"/>
        <v>1.003265380859375E-3</v>
      </c>
    </row>
    <row r="590" spans="1:19" x14ac:dyDescent="0.25">
      <c r="A590" s="104">
        <v>40626.592685185184</v>
      </c>
      <c r="B590" s="105">
        <v>60.03900146484375</v>
      </c>
      <c r="C590" s="106">
        <v>544.74249267578125</v>
      </c>
      <c r="O590" s="91">
        <f t="shared" si="45"/>
        <v>1</v>
      </c>
      <c r="P590" s="91">
        <f t="shared" si="46"/>
        <v>1</v>
      </c>
      <c r="Q590" s="91">
        <f t="shared" si="47"/>
        <v>1</v>
      </c>
      <c r="R590" s="93">
        <f t="shared" si="48"/>
        <v>0</v>
      </c>
      <c r="S590" s="91">
        <f t="shared" si="49"/>
        <v>0</v>
      </c>
    </row>
    <row r="591" spans="1:19" x14ac:dyDescent="0.25">
      <c r="A591" s="104">
        <v>40626.59270833333</v>
      </c>
      <c r="B591" s="105">
        <v>60.043998718261719</v>
      </c>
      <c r="C591" s="106">
        <v>544.74249267578125</v>
      </c>
      <c r="O591" s="91">
        <f t="shared" si="45"/>
        <v>1</v>
      </c>
      <c r="P591" s="91">
        <f t="shared" si="46"/>
        <v>1</v>
      </c>
      <c r="Q591" s="91">
        <f t="shared" si="47"/>
        <v>1</v>
      </c>
      <c r="R591" s="93">
        <f t="shared" si="48"/>
        <v>4.99725341796875E-3</v>
      </c>
      <c r="S591" s="91">
        <f t="shared" si="49"/>
        <v>4.99725341796875E-3</v>
      </c>
    </row>
    <row r="592" spans="1:19" x14ac:dyDescent="0.25">
      <c r="A592" s="104">
        <v>40626.592731481483</v>
      </c>
      <c r="B592" s="105">
        <v>60.040000915527344</v>
      </c>
      <c r="C592" s="106">
        <v>544.74249267578125</v>
      </c>
      <c r="O592" s="91">
        <f t="shared" si="45"/>
        <v>1</v>
      </c>
      <c r="P592" s="91">
        <f t="shared" si="46"/>
        <v>1</v>
      </c>
      <c r="Q592" s="91">
        <f t="shared" si="47"/>
        <v>1</v>
      </c>
      <c r="R592" s="93">
        <f t="shared" si="48"/>
        <v>-3.997802734375E-3</v>
      </c>
      <c r="S592" s="91">
        <f t="shared" si="49"/>
        <v>3.997802734375E-3</v>
      </c>
    </row>
    <row r="593" spans="1:19" x14ac:dyDescent="0.25">
      <c r="A593" s="104">
        <v>40626.59275462963</v>
      </c>
      <c r="B593" s="105">
        <v>60.035999298095703</v>
      </c>
      <c r="C593" s="106">
        <v>545.01947021484375</v>
      </c>
      <c r="O593" s="91">
        <f t="shared" si="45"/>
        <v>1</v>
      </c>
      <c r="P593" s="91">
        <f t="shared" si="46"/>
        <v>1</v>
      </c>
      <c r="Q593" s="91">
        <f t="shared" si="47"/>
        <v>1</v>
      </c>
      <c r="R593" s="93">
        <f t="shared" si="48"/>
        <v>-4.001617431640625E-3</v>
      </c>
      <c r="S593" s="91">
        <f t="shared" si="49"/>
        <v>4.001617431640625E-3</v>
      </c>
    </row>
    <row r="594" spans="1:19" x14ac:dyDescent="0.25">
      <c r="A594" s="104">
        <v>40626.592777777776</v>
      </c>
      <c r="B594" s="105">
        <v>60.034000396728516</v>
      </c>
      <c r="C594" s="106">
        <v>545.40911865234375</v>
      </c>
      <c r="O594" s="91">
        <f t="shared" si="45"/>
        <v>1</v>
      </c>
      <c r="P594" s="91">
        <f t="shared" si="46"/>
        <v>1</v>
      </c>
      <c r="Q594" s="91">
        <f t="shared" si="47"/>
        <v>1</v>
      </c>
      <c r="R594" s="93">
        <f t="shared" si="48"/>
        <v>-1.9989013671875E-3</v>
      </c>
      <c r="S594" s="91">
        <f t="shared" si="49"/>
        <v>1.9989013671875E-3</v>
      </c>
    </row>
    <row r="595" spans="1:19" x14ac:dyDescent="0.25">
      <c r="A595" s="104">
        <v>40626.592800925922</v>
      </c>
      <c r="B595" s="105">
        <v>60.034000396728516</v>
      </c>
      <c r="C595" s="106">
        <v>545.40911865234375</v>
      </c>
      <c r="O595" s="91">
        <f t="shared" si="45"/>
        <v>1</v>
      </c>
      <c r="P595" s="91">
        <f t="shared" si="46"/>
        <v>1</v>
      </c>
      <c r="Q595" s="91">
        <f t="shared" si="47"/>
        <v>1</v>
      </c>
      <c r="R595" s="93">
        <f t="shared" si="48"/>
        <v>0</v>
      </c>
      <c r="S595" s="91">
        <f t="shared" si="49"/>
        <v>0</v>
      </c>
    </row>
    <row r="596" spans="1:19" x14ac:dyDescent="0.25">
      <c r="A596" s="104">
        <v>40626.592824074076</v>
      </c>
      <c r="B596" s="105">
        <v>60.034999847412109</v>
      </c>
      <c r="C596" s="106">
        <v>545.292724609375</v>
      </c>
      <c r="O596" s="91">
        <f t="shared" si="45"/>
        <v>1</v>
      </c>
      <c r="P596" s="91">
        <f t="shared" si="46"/>
        <v>1</v>
      </c>
      <c r="Q596" s="91">
        <f t="shared" si="47"/>
        <v>1</v>
      </c>
      <c r="R596" s="93">
        <f t="shared" si="48"/>
        <v>9.9945068359375E-4</v>
      </c>
      <c r="S596" s="91">
        <f t="shared" si="49"/>
        <v>9.9945068359375E-4</v>
      </c>
    </row>
    <row r="597" spans="1:19" x14ac:dyDescent="0.25">
      <c r="A597" s="104">
        <v>40626.592847222222</v>
      </c>
      <c r="B597" s="105">
        <v>60.035999298095703</v>
      </c>
      <c r="C597" s="106">
        <v>545.292724609375</v>
      </c>
      <c r="O597" s="91">
        <f t="shared" si="45"/>
        <v>1</v>
      </c>
      <c r="P597" s="91">
        <f t="shared" si="46"/>
        <v>1</v>
      </c>
      <c r="Q597" s="91">
        <f t="shared" si="47"/>
        <v>1</v>
      </c>
      <c r="R597" s="93">
        <f t="shared" si="48"/>
        <v>9.9945068359375E-4</v>
      </c>
      <c r="S597" s="91">
        <f t="shared" si="49"/>
        <v>9.9945068359375E-4</v>
      </c>
    </row>
    <row r="598" spans="1:19" x14ac:dyDescent="0.25">
      <c r="A598" s="104">
        <v>40626.592870370368</v>
      </c>
      <c r="B598" s="105">
        <v>60.034999847412109</v>
      </c>
      <c r="C598" s="106">
        <v>546.05426025390625</v>
      </c>
      <c r="O598" s="91">
        <f t="shared" si="45"/>
        <v>1</v>
      </c>
      <c r="P598" s="91">
        <f t="shared" si="46"/>
        <v>1</v>
      </c>
      <c r="Q598" s="91">
        <f t="shared" si="47"/>
        <v>1</v>
      </c>
      <c r="R598" s="93">
        <f t="shared" si="48"/>
        <v>-9.9945068359375E-4</v>
      </c>
      <c r="S598" s="91">
        <f t="shared" si="49"/>
        <v>9.9945068359375E-4</v>
      </c>
    </row>
    <row r="599" spans="1:19" x14ac:dyDescent="0.25">
      <c r="A599" s="104">
        <v>40626.592893518522</v>
      </c>
      <c r="B599" s="105">
        <v>60.035999298095703</v>
      </c>
      <c r="C599" s="106">
        <v>546.05426025390625</v>
      </c>
      <c r="O599" s="91">
        <f t="shared" si="45"/>
        <v>1</v>
      </c>
      <c r="P599" s="91">
        <f t="shared" si="46"/>
        <v>1</v>
      </c>
      <c r="Q599" s="91">
        <f t="shared" si="47"/>
        <v>1</v>
      </c>
      <c r="R599" s="93">
        <f t="shared" si="48"/>
        <v>9.9945068359375E-4</v>
      </c>
      <c r="S599" s="91">
        <f t="shared" si="49"/>
        <v>9.9945068359375E-4</v>
      </c>
    </row>
    <row r="600" spans="1:19" x14ac:dyDescent="0.25">
      <c r="A600" s="104">
        <v>40626.592916666668</v>
      </c>
      <c r="B600" s="105">
        <v>60.041000366210938</v>
      </c>
      <c r="C600" s="106">
        <v>545.26898193359375</v>
      </c>
      <c r="O600" s="91">
        <f t="shared" si="45"/>
        <v>1</v>
      </c>
      <c r="P600" s="91">
        <f t="shared" si="46"/>
        <v>1</v>
      </c>
      <c r="Q600" s="91">
        <f t="shared" si="47"/>
        <v>1</v>
      </c>
      <c r="R600" s="93">
        <f t="shared" si="48"/>
        <v>5.001068115234375E-3</v>
      </c>
      <c r="S600" s="91">
        <f t="shared" si="49"/>
        <v>5.001068115234375E-3</v>
      </c>
    </row>
    <row r="601" spans="1:19" x14ac:dyDescent="0.25">
      <c r="A601" s="104">
        <v>40626.592939814815</v>
      </c>
      <c r="B601" s="105">
        <v>60.046001434326172</v>
      </c>
      <c r="C601" s="106">
        <v>545.26898193359375</v>
      </c>
      <c r="O601" s="91">
        <f t="shared" si="45"/>
        <v>1</v>
      </c>
      <c r="P601" s="91">
        <f t="shared" si="46"/>
        <v>1</v>
      </c>
      <c r="Q601" s="91">
        <f t="shared" si="47"/>
        <v>1</v>
      </c>
      <c r="R601" s="93">
        <f t="shared" si="48"/>
        <v>5.001068115234375E-3</v>
      </c>
      <c r="S601" s="91">
        <f t="shared" si="49"/>
        <v>5.001068115234375E-3</v>
      </c>
    </row>
    <row r="602" spans="1:19" x14ac:dyDescent="0.25">
      <c r="A602" s="104">
        <v>40626.592962962961</v>
      </c>
      <c r="B602" s="105">
        <v>60.042999267578125</v>
      </c>
      <c r="C602" s="106">
        <v>544.93133544921875</v>
      </c>
      <c r="O602" s="91">
        <f t="shared" si="45"/>
        <v>1</v>
      </c>
      <c r="P602" s="91">
        <f t="shared" si="46"/>
        <v>1</v>
      </c>
      <c r="Q602" s="91">
        <f t="shared" si="47"/>
        <v>1</v>
      </c>
      <c r="R602" s="93">
        <f t="shared" si="48"/>
        <v>-3.002166748046875E-3</v>
      </c>
      <c r="S602" s="91">
        <f t="shared" si="49"/>
        <v>3.002166748046875E-3</v>
      </c>
    </row>
    <row r="603" spans="1:19" x14ac:dyDescent="0.25">
      <c r="A603" s="104">
        <v>40626.592986111114</v>
      </c>
      <c r="B603" s="105">
        <v>60.036998748779297</v>
      </c>
      <c r="C603" s="106">
        <v>544.93133544921875</v>
      </c>
      <c r="O603" s="91">
        <f t="shared" si="45"/>
        <v>1</v>
      </c>
      <c r="P603" s="91">
        <f t="shared" si="46"/>
        <v>1</v>
      </c>
      <c r="Q603" s="91">
        <f t="shared" si="47"/>
        <v>1</v>
      </c>
      <c r="R603" s="93">
        <f t="shared" si="48"/>
        <v>-6.000518798828125E-3</v>
      </c>
      <c r="S603" s="91">
        <f t="shared" si="49"/>
        <v>6.000518798828125E-3</v>
      </c>
    </row>
    <row r="604" spans="1:19" x14ac:dyDescent="0.25">
      <c r="A604" s="104">
        <v>40626.593009259261</v>
      </c>
      <c r="B604" s="105">
        <v>60.035999298095703</v>
      </c>
      <c r="C604" s="106">
        <v>544.93133544921875</v>
      </c>
      <c r="O604" s="91">
        <f t="shared" si="45"/>
        <v>1</v>
      </c>
      <c r="P604" s="91">
        <f t="shared" si="46"/>
        <v>1</v>
      </c>
      <c r="Q604" s="91">
        <f t="shared" si="47"/>
        <v>1</v>
      </c>
      <c r="R604" s="93">
        <f t="shared" si="48"/>
        <v>-9.9945068359375E-4</v>
      </c>
      <c r="S604" s="91">
        <f t="shared" si="49"/>
        <v>9.9945068359375E-4</v>
      </c>
    </row>
    <row r="605" spans="1:19" x14ac:dyDescent="0.25">
      <c r="A605" s="104">
        <v>40626.593032407407</v>
      </c>
      <c r="B605" s="105">
        <v>60.034000396728516</v>
      </c>
      <c r="C605" s="106">
        <v>544.03424072265625</v>
      </c>
      <c r="O605" s="91">
        <f t="shared" si="45"/>
        <v>1</v>
      </c>
      <c r="P605" s="91">
        <f t="shared" si="46"/>
        <v>1</v>
      </c>
      <c r="Q605" s="91">
        <f t="shared" si="47"/>
        <v>1</v>
      </c>
      <c r="R605" s="93">
        <f t="shared" si="48"/>
        <v>-1.9989013671875E-3</v>
      </c>
      <c r="S605" s="91">
        <f t="shared" si="49"/>
        <v>1.9989013671875E-3</v>
      </c>
    </row>
    <row r="606" spans="1:19" x14ac:dyDescent="0.25">
      <c r="A606" s="104">
        <v>40626.593055555553</v>
      </c>
      <c r="B606" s="105">
        <v>60.034000396728516</v>
      </c>
      <c r="C606" s="106">
        <v>542.79119873046875</v>
      </c>
      <c r="O606" s="91">
        <f t="shared" si="45"/>
        <v>1</v>
      </c>
      <c r="P606" s="91">
        <f t="shared" si="46"/>
        <v>1</v>
      </c>
      <c r="Q606" s="91">
        <f t="shared" si="47"/>
        <v>1</v>
      </c>
      <c r="R606" s="93">
        <f t="shared" si="48"/>
        <v>0</v>
      </c>
      <c r="S606" s="91">
        <f t="shared" si="49"/>
        <v>0</v>
      </c>
    </row>
    <row r="607" spans="1:19" x14ac:dyDescent="0.25">
      <c r="A607" s="104">
        <v>40626.593078703707</v>
      </c>
      <c r="B607" s="105">
        <v>60.036998748779297</v>
      </c>
      <c r="C607" s="106">
        <v>542.79119873046875</v>
      </c>
      <c r="O607" s="91">
        <f t="shared" si="45"/>
        <v>1</v>
      </c>
      <c r="P607" s="91">
        <f t="shared" si="46"/>
        <v>1</v>
      </c>
      <c r="Q607" s="91">
        <f t="shared" si="47"/>
        <v>1</v>
      </c>
      <c r="R607" s="93">
        <f t="shared" si="48"/>
        <v>2.99835205078125E-3</v>
      </c>
      <c r="S607" s="91">
        <f t="shared" si="49"/>
        <v>2.99835205078125E-3</v>
      </c>
    </row>
    <row r="608" spans="1:19" x14ac:dyDescent="0.25">
      <c r="A608" s="104">
        <v>40626.593101851853</v>
      </c>
      <c r="B608" s="105">
        <v>60.034999847412109</v>
      </c>
      <c r="C608" s="106">
        <v>542.79119873046875</v>
      </c>
      <c r="O608" s="91">
        <f t="shared" si="45"/>
        <v>1</v>
      </c>
      <c r="P608" s="91">
        <f t="shared" si="46"/>
        <v>1</v>
      </c>
      <c r="Q608" s="91">
        <f t="shared" si="47"/>
        <v>1</v>
      </c>
      <c r="R608" s="93">
        <f t="shared" si="48"/>
        <v>-1.9989013671875E-3</v>
      </c>
      <c r="S608" s="91">
        <f t="shared" si="49"/>
        <v>1.9989013671875E-3</v>
      </c>
    </row>
    <row r="609" spans="1:19" x14ac:dyDescent="0.25">
      <c r="A609" s="104">
        <v>40626.593124999999</v>
      </c>
      <c r="B609" s="105">
        <v>60.030998229980469</v>
      </c>
      <c r="C609" s="106">
        <v>545.3179931640625</v>
      </c>
      <c r="O609" s="91">
        <f t="shared" si="45"/>
        <v>1</v>
      </c>
      <c r="P609" s="91">
        <f t="shared" si="46"/>
        <v>1</v>
      </c>
      <c r="Q609" s="91">
        <f t="shared" si="47"/>
        <v>1</v>
      </c>
      <c r="R609" s="93">
        <f t="shared" si="48"/>
        <v>-4.001617431640625E-3</v>
      </c>
      <c r="S609" s="91">
        <f t="shared" si="49"/>
        <v>4.001617431640625E-3</v>
      </c>
    </row>
    <row r="610" spans="1:19" x14ac:dyDescent="0.25">
      <c r="A610" s="104">
        <v>40626.593148148146</v>
      </c>
      <c r="B610" s="105">
        <v>60.027000427246094</v>
      </c>
      <c r="C610" s="106">
        <v>545.10186767578125</v>
      </c>
      <c r="O610" s="91">
        <f t="shared" si="45"/>
        <v>1</v>
      </c>
      <c r="P610" s="91">
        <f t="shared" si="46"/>
        <v>1</v>
      </c>
      <c r="Q610" s="91">
        <f t="shared" si="47"/>
        <v>1</v>
      </c>
      <c r="R610" s="93">
        <f t="shared" si="48"/>
        <v>-3.997802734375E-3</v>
      </c>
      <c r="S610" s="91">
        <f t="shared" si="49"/>
        <v>3.997802734375E-3</v>
      </c>
    </row>
    <row r="611" spans="1:19" x14ac:dyDescent="0.25">
      <c r="A611" s="104">
        <v>40626.593171296299</v>
      </c>
      <c r="B611" s="105">
        <v>60.0260009765625</v>
      </c>
      <c r="C611" s="106">
        <v>545.10186767578125</v>
      </c>
      <c r="O611" s="91">
        <f t="shared" si="45"/>
        <v>1</v>
      </c>
      <c r="P611" s="91">
        <f t="shared" si="46"/>
        <v>1</v>
      </c>
      <c r="Q611" s="91">
        <f t="shared" si="47"/>
        <v>1</v>
      </c>
      <c r="R611" s="93">
        <f t="shared" si="48"/>
        <v>-9.9945068359375E-4</v>
      </c>
      <c r="S611" s="91">
        <f t="shared" si="49"/>
        <v>9.9945068359375E-4</v>
      </c>
    </row>
    <row r="612" spans="1:19" x14ac:dyDescent="0.25">
      <c r="A612" s="104">
        <v>40626.593194444446</v>
      </c>
      <c r="B612" s="105">
        <v>60.0260009765625</v>
      </c>
      <c r="C612" s="106">
        <v>546.15118408203125</v>
      </c>
      <c r="O612" s="91">
        <f t="shared" si="45"/>
        <v>1</v>
      </c>
      <c r="P612" s="91">
        <f t="shared" si="46"/>
        <v>1</v>
      </c>
      <c r="Q612" s="91">
        <f t="shared" si="47"/>
        <v>1</v>
      </c>
      <c r="R612" s="93">
        <f t="shared" si="48"/>
        <v>0</v>
      </c>
      <c r="S612" s="91">
        <f t="shared" si="49"/>
        <v>0</v>
      </c>
    </row>
    <row r="613" spans="1:19" x14ac:dyDescent="0.25">
      <c r="A613" s="104">
        <v>40626.593217592592</v>
      </c>
      <c r="B613" s="105">
        <v>60.028999328613281</v>
      </c>
      <c r="C613" s="106">
        <v>546.15118408203125</v>
      </c>
      <c r="O613" s="91">
        <f t="shared" si="45"/>
        <v>1</v>
      </c>
      <c r="P613" s="91">
        <f t="shared" si="46"/>
        <v>1</v>
      </c>
      <c r="Q613" s="91">
        <f t="shared" si="47"/>
        <v>1</v>
      </c>
      <c r="R613" s="93">
        <f t="shared" si="48"/>
        <v>2.99835205078125E-3</v>
      </c>
      <c r="S613" s="91">
        <f t="shared" si="49"/>
        <v>2.99835205078125E-3</v>
      </c>
    </row>
    <row r="614" spans="1:19" x14ac:dyDescent="0.25">
      <c r="A614" s="104">
        <v>40626.593240740738</v>
      </c>
      <c r="B614" s="105">
        <v>60.022998809814453</v>
      </c>
      <c r="C614" s="106">
        <v>546.45513916015625</v>
      </c>
      <c r="O614" s="91">
        <f t="shared" si="45"/>
        <v>1</v>
      </c>
      <c r="P614" s="91">
        <f t="shared" si="46"/>
        <v>1</v>
      </c>
      <c r="Q614" s="91">
        <f t="shared" si="47"/>
        <v>1</v>
      </c>
      <c r="R614" s="93">
        <f t="shared" si="48"/>
        <v>-6.000518798828125E-3</v>
      </c>
      <c r="S614" s="91">
        <f t="shared" si="49"/>
        <v>6.000518798828125E-3</v>
      </c>
    </row>
    <row r="615" spans="1:19" x14ac:dyDescent="0.25">
      <c r="A615" s="104">
        <v>40626.593263888892</v>
      </c>
      <c r="B615" s="105">
        <v>60.022998809814453</v>
      </c>
      <c r="C615" s="106">
        <v>546.45513916015625</v>
      </c>
      <c r="O615" s="91">
        <f t="shared" si="45"/>
        <v>1</v>
      </c>
      <c r="P615" s="91">
        <f t="shared" si="46"/>
        <v>1</v>
      </c>
      <c r="Q615" s="91">
        <f t="shared" si="47"/>
        <v>1</v>
      </c>
      <c r="R615" s="93">
        <f t="shared" si="48"/>
        <v>0</v>
      </c>
      <c r="S615" s="91">
        <f t="shared" si="49"/>
        <v>0</v>
      </c>
    </row>
    <row r="616" spans="1:19" x14ac:dyDescent="0.25">
      <c r="A616" s="104">
        <v>40626.593287037038</v>
      </c>
      <c r="B616" s="105">
        <v>60.022998809814453</v>
      </c>
      <c r="C616" s="106">
        <v>545.01727294921875</v>
      </c>
      <c r="O616" s="91">
        <f t="shared" si="45"/>
        <v>1</v>
      </c>
      <c r="P616" s="91">
        <f t="shared" si="46"/>
        <v>1</v>
      </c>
      <c r="Q616" s="91">
        <f t="shared" si="47"/>
        <v>1</v>
      </c>
      <c r="R616" s="93">
        <f t="shared" si="48"/>
        <v>0</v>
      </c>
      <c r="S616" s="91">
        <f t="shared" si="49"/>
        <v>0</v>
      </c>
    </row>
    <row r="617" spans="1:19" x14ac:dyDescent="0.25">
      <c r="A617" s="104">
        <v>40626.593310185184</v>
      </c>
      <c r="B617" s="105">
        <v>60.023998260498047</v>
      </c>
      <c r="C617" s="106">
        <v>545.01727294921875</v>
      </c>
      <c r="O617" s="91">
        <f t="shared" si="45"/>
        <v>1</v>
      </c>
      <c r="P617" s="91">
        <f t="shared" si="46"/>
        <v>1</v>
      </c>
      <c r="Q617" s="91">
        <f t="shared" si="47"/>
        <v>1</v>
      </c>
      <c r="R617" s="93">
        <f t="shared" si="48"/>
        <v>9.9945068359375E-4</v>
      </c>
      <c r="S617" s="91">
        <f t="shared" si="49"/>
        <v>9.9945068359375E-4</v>
      </c>
    </row>
    <row r="618" spans="1:19" x14ac:dyDescent="0.25">
      <c r="A618" s="104">
        <v>40626.593333333331</v>
      </c>
      <c r="B618" s="105">
        <v>60.020999908447266</v>
      </c>
      <c r="C618" s="106">
        <v>545.01727294921875</v>
      </c>
      <c r="O618" s="91">
        <f t="shared" si="45"/>
        <v>1</v>
      </c>
      <c r="P618" s="91">
        <f t="shared" si="46"/>
        <v>1</v>
      </c>
      <c r="Q618" s="91">
        <f t="shared" si="47"/>
        <v>1</v>
      </c>
      <c r="R618" s="93">
        <f t="shared" si="48"/>
        <v>-2.99835205078125E-3</v>
      </c>
      <c r="S618" s="91">
        <f t="shared" si="49"/>
        <v>2.99835205078125E-3</v>
      </c>
    </row>
    <row r="619" spans="1:19" x14ac:dyDescent="0.25">
      <c r="A619" s="104">
        <v>40626.593356481484</v>
      </c>
      <c r="B619" s="105">
        <v>60.021999359130859</v>
      </c>
      <c r="C619" s="106">
        <v>545.35308837890625</v>
      </c>
      <c r="O619" s="91">
        <f t="shared" si="45"/>
        <v>1</v>
      </c>
      <c r="P619" s="91">
        <f t="shared" si="46"/>
        <v>1</v>
      </c>
      <c r="Q619" s="91">
        <f t="shared" si="47"/>
        <v>1</v>
      </c>
      <c r="R619" s="93">
        <f t="shared" si="48"/>
        <v>9.9945068359375E-4</v>
      </c>
      <c r="S619" s="91">
        <f t="shared" si="49"/>
        <v>9.9945068359375E-4</v>
      </c>
    </row>
    <row r="620" spans="1:19" x14ac:dyDescent="0.25">
      <c r="A620" s="104">
        <v>40626.59337962963</v>
      </c>
      <c r="B620" s="105">
        <v>60.027000427246094</v>
      </c>
      <c r="C620" s="106">
        <v>544.9564208984375</v>
      </c>
      <c r="O620" s="91">
        <f t="shared" si="45"/>
        <v>1</v>
      </c>
      <c r="P620" s="91">
        <f t="shared" si="46"/>
        <v>1</v>
      </c>
      <c r="Q620" s="91">
        <f t="shared" si="47"/>
        <v>1</v>
      </c>
      <c r="R620" s="93">
        <f t="shared" si="48"/>
        <v>5.001068115234375E-3</v>
      </c>
      <c r="S620" s="91">
        <f t="shared" si="49"/>
        <v>5.001068115234375E-3</v>
      </c>
    </row>
    <row r="621" spans="1:19" x14ac:dyDescent="0.25">
      <c r="A621" s="104">
        <v>40626.593402777777</v>
      </c>
      <c r="B621" s="105">
        <v>60.027999877929687</v>
      </c>
      <c r="C621" s="106">
        <v>544.9564208984375</v>
      </c>
      <c r="O621" s="91">
        <f t="shared" si="45"/>
        <v>1</v>
      </c>
      <c r="P621" s="91">
        <f t="shared" si="46"/>
        <v>1</v>
      </c>
      <c r="Q621" s="91">
        <f t="shared" si="47"/>
        <v>1</v>
      </c>
      <c r="R621" s="93">
        <f t="shared" si="48"/>
        <v>9.9945068359375E-4</v>
      </c>
      <c r="S621" s="91">
        <f t="shared" si="49"/>
        <v>9.9945068359375E-4</v>
      </c>
    </row>
    <row r="622" spans="1:19" x14ac:dyDescent="0.25">
      <c r="A622" s="104">
        <v>40626.593425925923</v>
      </c>
      <c r="B622" s="105">
        <v>60.023998260498047</v>
      </c>
      <c r="C622" s="106">
        <v>544.9564208984375</v>
      </c>
      <c r="O622" s="91">
        <f t="shared" si="45"/>
        <v>1</v>
      </c>
      <c r="P622" s="91">
        <f t="shared" si="46"/>
        <v>1</v>
      </c>
      <c r="Q622" s="91">
        <f t="shared" si="47"/>
        <v>1</v>
      </c>
      <c r="R622" s="93">
        <f t="shared" si="48"/>
        <v>-4.001617431640625E-3</v>
      </c>
      <c r="S622" s="91">
        <f t="shared" si="49"/>
        <v>4.001617431640625E-3</v>
      </c>
    </row>
    <row r="623" spans="1:19" x14ac:dyDescent="0.25">
      <c r="A623" s="104">
        <v>40626.593449074076</v>
      </c>
      <c r="B623" s="105">
        <v>60.020000457763672</v>
      </c>
      <c r="C623" s="106">
        <v>544.11700439453125</v>
      </c>
      <c r="O623" s="91">
        <f t="shared" si="45"/>
        <v>1</v>
      </c>
      <c r="P623" s="91">
        <f t="shared" si="46"/>
        <v>1</v>
      </c>
      <c r="Q623" s="91">
        <f t="shared" si="47"/>
        <v>1</v>
      </c>
      <c r="R623" s="93">
        <f t="shared" si="48"/>
        <v>-3.997802734375E-3</v>
      </c>
      <c r="S623" s="91">
        <f t="shared" si="49"/>
        <v>3.997802734375E-3</v>
      </c>
    </row>
    <row r="624" spans="1:19" x14ac:dyDescent="0.25">
      <c r="A624" s="104">
        <v>40626.593472222223</v>
      </c>
      <c r="B624" s="105">
        <v>60.020999908447266</v>
      </c>
      <c r="C624" s="106">
        <v>544.11700439453125</v>
      </c>
      <c r="O624" s="91">
        <f t="shared" si="45"/>
        <v>1</v>
      </c>
      <c r="P624" s="91">
        <f t="shared" si="46"/>
        <v>1</v>
      </c>
      <c r="Q624" s="91">
        <f t="shared" si="47"/>
        <v>1</v>
      </c>
      <c r="R624" s="93">
        <f t="shared" si="48"/>
        <v>9.9945068359375E-4</v>
      </c>
      <c r="S624" s="91">
        <f t="shared" si="49"/>
        <v>9.9945068359375E-4</v>
      </c>
    </row>
    <row r="625" spans="1:19" x14ac:dyDescent="0.25">
      <c r="A625" s="104">
        <v>40626.593495370369</v>
      </c>
      <c r="B625" s="105">
        <v>60.022998809814453</v>
      </c>
      <c r="C625" s="106">
        <v>543.89691162109375</v>
      </c>
      <c r="O625" s="91">
        <f t="shared" si="45"/>
        <v>1</v>
      </c>
      <c r="P625" s="91">
        <f t="shared" si="46"/>
        <v>1</v>
      </c>
      <c r="Q625" s="91">
        <f t="shared" si="47"/>
        <v>1</v>
      </c>
      <c r="R625" s="93">
        <f t="shared" si="48"/>
        <v>1.9989013671875E-3</v>
      </c>
      <c r="S625" s="91">
        <f t="shared" si="49"/>
        <v>1.9989013671875E-3</v>
      </c>
    </row>
    <row r="626" spans="1:19" x14ac:dyDescent="0.25">
      <c r="A626" s="104">
        <v>40626.593518518515</v>
      </c>
      <c r="B626" s="105">
        <v>60.025001525878906</v>
      </c>
      <c r="C626" s="106">
        <v>542.37957763671875</v>
      </c>
      <c r="O626" s="91">
        <f t="shared" si="45"/>
        <v>1</v>
      </c>
      <c r="P626" s="91">
        <f t="shared" si="46"/>
        <v>1</v>
      </c>
      <c r="Q626" s="91">
        <f t="shared" si="47"/>
        <v>1</v>
      </c>
      <c r="R626" s="93">
        <f t="shared" si="48"/>
        <v>2.002716064453125E-3</v>
      </c>
      <c r="S626" s="91">
        <f t="shared" si="49"/>
        <v>2.002716064453125E-3</v>
      </c>
    </row>
    <row r="627" spans="1:19" x14ac:dyDescent="0.25">
      <c r="A627" s="104">
        <v>40626.593541666669</v>
      </c>
      <c r="B627" s="105">
        <v>60.023998260498047</v>
      </c>
      <c r="C627" s="106">
        <v>543.45806884765625</v>
      </c>
      <c r="O627" s="91">
        <f t="shared" si="45"/>
        <v>1</v>
      </c>
      <c r="P627" s="91">
        <f t="shared" si="46"/>
        <v>1</v>
      </c>
      <c r="Q627" s="91">
        <f t="shared" si="47"/>
        <v>1</v>
      </c>
      <c r="R627" s="93">
        <f t="shared" si="48"/>
        <v>-1.003265380859375E-3</v>
      </c>
      <c r="S627" s="91">
        <f t="shared" si="49"/>
        <v>1.003265380859375E-3</v>
      </c>
    </row>
    <row r="628" spans="1:19" x14ac:dyDescent="0.25">
      <c r="A628" s="104">
        <v>40626.593564814815</v>
      </c>
      <c r="B628" s="105">
        <v>60.020000457763672</v>
      </c>
      <c r="C628" s="106">
        <v>543.45806884765625</v>
      </c>
      <c r="O628" s="91">
        <f t="shared" si="45"/>
        <v>1</v>
      </c>
      <c r="P628" s="91">
        <f t="shared" si="46"/>
        <v>1</v>
      </c>
      <c r="Q628" s="91">
        <f t="shared" si="47"/>
        <v>1</v>
      </c>
      <c r="R628" s="93">
        <f t="shared" si="48"/>
        <v>-3.997802734375E-3</v>
      </c>
      <c r="S628" s="91">
        <f t="shared" si="49"/>
        <v>3.997802734375E-3</v>
      </c>
    </row>
    <row r="629" spans="1:19" x14ac:dyDescent="0.25">
      <c r="A629" s="104">
        <v>40626.593587962961</v>
      </c>
      <c r="B629" s="105">
        <v>60.015998840332031</v>
      </c>
      <c r="C629" s="106">
        <v>543.45806884765625</v>
      </c>
      <c r="O629" s="91">
        <f t="shared" si="45"/>
        <v>1</v>
      </c>
      <c r="P629" s="91">
        <f t="shared" si="46"/>
        <v>1</v>
      </c>
      <c r="Q629" s="91">
        <f t="shared" si="47"/>
        <v>1</v>
      </c>
      <c r="R629" s="93">
        <f t="shared" si="48"/>
        <v>-4.001617431640625E-3</v>
      </c>
      <c r="S629" s="91">
        <f t="shared" si="49"/>
        <v>4.001617431640625E-3</v>
      </c>
    </row>
    <row r="630" spans="1:19" x14ac:dyDescent="0.25">
      <c r="A630" s="104">
        <v>40626.593611111108</v>
      </c>
      <c r="B630" s="105">
        <v>60.01300048828125</v>
      </c>
      <c r="C630" s="106">
        <v>542.5765380859375</v>
      </c>
      <c r="O630" s="91">
        <f t="shared" si="45"/>
        <v>1</v>
      </c>
      <c r="P630" s="91">
        <f t="shared" si="46"/>
        <v>1</v>
      </c>
      <c r="Q630" s="91">
        <f t="shared" si="47"/>
        <v>1</v>
      </c>
      <c r="R630" s="93">
        <f t="shared" si="48"/>
        <v>-2.99835205078125E-3</v>
      </c>
      <c r="S630" s="91">
        <f t="shared" si="49"/>
        <v>2.99835205078125E-3</v>
      </c>
    </row>
    <row r="631" spans="1:19" x14ac:dyDescent="0.25">
      <c r="A631" s="104">
        <v>40626.593634259261</v>
      </c>
      <c r="B631" s="105">
        <v>60.011001586914063</v>
      </c>
      <c r="C631" s="106">
        <v>542.5765380859375</v>
      </c>
      <c r="O631" s="91">
        <f t="shared" si="45"/>
        <v>1</v>
      </c>
      <c r="P631" s="91">
        <f t="shared" si="46"/>
        <v>1</v>
      </c>
      <c r="Q631" s="91">
        <f t="shared" si="47"/>
        <v>1</v>
      </c>
      <c r="R631" s="93">
        <f t="shared" si="48"/>
        <v>-1.9989013671875E-3</v>
      </c>
      <c r="S631" s="91">
        <f t="shared" si="49"/>
        <v>1.9989013671875E-3</v>
      </c>
    </row>
    <row r="632" spans="1:19" x14ac:dyDescent="0.25">
      <c r="A632" s="104">
        <v>40626.593657407408</v>
      </c>
      <c r="B632" s="105">
        <v>60.006000518798828</v>
      </c>
      <c r="C632" s="106">
        <v>542.5765380859375</v>
      </c>
      <c r="O632" s="91">
        <f t="shared" si="45"/>
        <v>1</v>
      </c>
      <c r="P632" s="91">
        <f t="shared" si="46"/>
        <v>1</v>
      </c>
      <c r="Q632" s="91">
        <f t="shared" si="47"/>
        <v>1</v>
      </c>
      <c r="R632" s="93">
        <f t="shared" si="48"/>
        <v>-5.001068115234375E-3</v>
      </c>
      <c r="S632" s="91">
        <f t="shared" si="49"/>
        <v>5.001068115234375E-3</v>
      </c>
    </row>
    <row r="633" spans="1:19" x14ac:dyDescent="0.25">
      <c r="A633" s="104">
        <v>40626.593680555554</v>
      </c>
      <c r="B633" s="105">
        <v>60.004001617431641</v>
      </c>
      <c r="C633" s="106">
        <v>541.91497802734375</v>
      </c>
      <c r="O633" s="91">
        <f t="shared" si="45"/>
        <v>1</v>
      </c>
      <c r="P633" s="91">
        <f t="shared" si="46"/>
        <v>1</v>
      </c>
      <c r="Q633" s="91">
        <f t="shared" si="47"/>
        <v>1</v>
      </c>
      <c r="R633" s="93">
        <f t="shared" si="48"/>
        <v>-1.9989013671875E-3</v>
      </c>
      <c r="S633" s="91">
        <f t="shared" si="49"/>
        <v>1.9989013671875E-3</v>
      </c>
    </row>
    <row r="634" spans="1:19" x14ac:dyDescent="0.25">
      <c r="A634" s="104">
        <v>40626.5937037037</v>
      </c>
      <c r="B634" s="105">
        <v>60.002998352050781</v>
      </c>
      <c r="C634" s="106">
        <v>540.93426513671875</v>
      </c>
      <c r="O634" s="91">
        <f t="shared" si="45"/>
        <v>1</v>
      </c>
      <c r="P634" s="91">
        <f t="shared" si="46"/>
        <v>1</v>
      </c>
      <c r="Q634" s="91">
        <f t="shared" si="47"/>
        <v>1</v>
      </c>
      <c r="R634" s="93">
        <f t="shared" si="48"/>
        <v>-1.003265380859375E-3</v>
      </c>
      <c r="S634" s="91">
        <f t="shared" si="49"/>
        <v>1.003265380859375E-3</v>
      </c>
    </row>
    <row r="635" spans="1:19" x14ac:dyDescent="0.25">
      <c r="A635" s="104">
        <v>40626.593726851854</v>
      </c>
      <c r="B635" s="105">
        <v>60.002998352050781</v>
      </c>
      <c r="C635" s="106">
        <v>540.93426513671875</v>
      </c>
      <c r="O635" s="91">
        <f t="shared" si="45"/>
        <v>1</v>
      </c>
      <c r="P635" s="91">
        <f t="shared" si="46"/>
        <v>1</v>
      </c>
      <c r="Q635" s="91">
        <f t="shared" si="47"/>
        <v>1</v>
      </c>
      <c r="R635" s="93">
        <f t="shared" si="48"/>
        <v>0</v>
      </c>
      <c r="S635" s="91">
        <f t="shared" si="49"/>
        <v>0</v>
      </c>
    </row>
    <row r="636" spans="1:19" x14ac:dyDescent="0.25">
      <c r="A636" s="104">
        <v>40626.59375</v>
      </c>
      <c r="B636" s="105">
        <v>60.005001068115234</v>
      </c>
      <c r="C636" s="106">
        <v>540.93426513671875</v>
      </c>
      <c r="O636" s="91">
        <f t="shared" si="45"/>
        <v>1</v>
      </c>
      <c r="P636" s="91">
        <f t="shared" si="46"/>
        <v>1</v>
      </c>
      <c r="Q636" s="91">
        <f t="shared" si="47"/>
        <v>1</v>
      </c>
      <c r="R636" s="93">
        <f t="shared" si="48"/>
        <v>2.002716064453125E-3</v>
      </c>
      <c r="S636" s="91">
        <f t="shared" si="49"/>
        <v>2.002716064453125E-3</v>
      </c>
    </row>
    <row r="637" spans="1:19" x14ac:dyDescent="0.25">
      <c r="A637" s="104">
        <v>40626.593773148146</v>
      </c>
      <c r="B637" s="105">
        <v>60.005001068115234</v>
      </c>
      <c r="C637" s="106">
        <v>543.0550537109375</v>
      </c>
      <c r="O637" s="91">
        <f t="shared" si="45"/>
        <v>1</v>
      </c>
      <c r="P637" s="91">
        <f t="shared" si="46"/>
        <v>1</v>
      </c>
      <c r="Q637" s="91">
        <f t="shared" si="47"/>
        <v>1</v>
      </c>
      <c r="R637" s="93">
        <f t="shared" si="48"/>
        <v>0</v>
      </c>
      <c r="S637" s="91">
        <f t="shared" si="49"/>
        <v>0</v>
      </c>
    </row>
    <row r="638" spans="1:19" x14ac:dyDescent="0.25">
      <c r="A638" s="104">
        <v>40626.5937962963</v>
      </c>
      <c r="B638" s="105">
        <v>60.006000518798828</v>
      </c>
      <c r="C638" s="106">
        <v>543.0550537109375</v>
      </c>
      <c r="O638" s="91">
        <f t="shared" si="45"/>
        <v>1</v>
      </c>
      <c r="P638" s="91">
        <f t="shared" si="46"/>
        <v>1</v>
      </c>
      <c r="Q638" s="91">
        <f t="shared" si="47"/>
        <v>1</v>
      </c>
      <c r="R638" s="93">
        <f t="shared" si="48"/>
        <v>9.9945068359375E-4</v>
      </c>
      <c r="S638" s="91">
        <f t="shared" si="49"/>
        <v>9.9945068359375E-4</v>
      </c>
    </row>
    <row r="639" spans="1:19" x14ac:dyDescent="0.25">
      <c r="A639" s="104">
        <v>40626.593819444446</v>
      </c>
      <c r="B639" s="105">
        <v>60.006000518798828</v>
      </c>
      <c r="C639" s="106">
        <v>543.0550537109375</v>
      </c>
      <c r="O639" s="91">
        <f t="shared" si="45"/>
        <v>1</v>
      </c>
      <c r="P639" s="91">
        <f t="shared" si="46"/>
        <v>1</v>
      </c>
      <c r="Q639" s="91">
        <f t="shared" si="47"/>
        <v>1</v>
      </c>
      <c r="R639" s="93">
        <f t="shared" si="48"/>
        <v>0</v>
      </c>
      <c r="S639" s="91">
        <f t="shared" si="49"/>
        <v>0</v>
      </c>
    </row>
    <row r="640" spans="1:19" x14ac:dyDescent="0.25">
      <c r="A640" s="104">
        <v>40626.593842592592</v>
      </c>
      <c r="B640" s="105">
        <v>60.013999938964844</v>
      </c>
      <c r="C640" s="106">
        <v>543.0550537109375</v>
      </c>
      <c r="O640" s="91">
        <f t="shared" si="45"/>
        <v>1</v>
      </c>
      <c r="P640" s="91">
        <f t="shared" si="46"/>
        <v>1</v>
      </c>
      <c r="Q640" s="91">
        <f t="shared" si="47"/>
        <v>1</v>
      </c>
      <c r="R640" s="93">
        <f t="shared" si="48"/>
        <v>7.999420166015625E-3</v>
      </c>
      <c r="S640" s="91">
        <f t="shared" si="49"/>
        <v>7.999420166015625E-3</v>
      </c>
    </row>
    <row r="641" spans="1:19" x14ac:dyDescent="0.25">
      <c r="A641" s="104">
        <v>40626.593865740739</v>
      </c>
      <c r="B641" s="105">
        <v>60.014999389648438</v>
      </c>
      <c r="C641" s="106">
        <v>544.052734375</v>
      </c>
      <c r="O641" s="91">
        <f t="shared" si="45"/>
        <v>1</v>
      </c>
      <c r="P641" s="91">
        <f t="shared" si="46"/>
        <v>1</v>
      </c>
      <c r="Q641" s="91">
        <f t="shared" si="47"/>
        <v>1</v>
      </c>
      <c r="R641" s="93">
        <f t="shared" si="48"/>
        <v>9.9945068359375E-4</v>
      </c>
      <c r="S641" s="91">
        <f t="shared" si="49"/>
        <v>9.9945068359375E-4</v>
      </c>
    </row>
    <row r="642" spans="1:19" x14ac:dyDescent="0.25">
      <c r="A642" s="104">
        <v>40626.593888888892</v>
      </c>
      <c r="B642" s="105">
        <v>60.015998840332031</v>
      </c>
      <c r="C642" s="106">
        <v>544.052734375</v>
      </c>
      <c r="O642" s="91">
        <f t="shared" si="45"/>
        <v>1</v>
      </c>
      <c r="P642" s="91">
        <f t="shared" si="46"/>
        <v>1</v>
      </c>
      <c r="Q642" s="91">
        <f t="shared" si="47"/>
        <v>1</v>
      </c>
      <c r="R642" s="93">
        <f t="shared" si="48"/>
        <v>9.9945068359375E-4</v>
      </c>
      <c r="S642" s="91">
        <f t="shared" si="49"/>
        <v>9.9945068359375E-4</v>
      </c>
    </row>
    <row r="643" spans="1:19" x14ac:dyDescent="0.25">
      <c r="A643" s="104">
        <v>40626.593912037039</v>
      </c>
      <c r="B643" s="105">
        <v>60.020000457763672</v>
      </c>
      <c r="C643" s="106">
        <v>543.66412353515625</v>
      </c>
      <c r="O643" s="91">
        <f t="shared" si="45"/>
        <v>1</v>
      </c>
      <c r="P643" s="91">
        <f t="shared" si="46"/>
        <v>1</v>
      </c>
      <c r="Q643" s="91">
        <f t="shared" si="47"/>
        <v>1</v>
      </c>
      <c r="R643" s="93">
        <f t="shared" si="48"/>
        <v>4.001617431640625E-3</v>
      </c>
      <c r="S643" s="91">
        <f t="shared" si="49"/>
        <v>4.001617431640625E-3</v>
      </c>
    </row>
    <row r="644" spans="1:19" x14ac:dyDescent="0.25">
      <c r="A644" s="104">
        <v>40626.593935185185</v>
      </c>
      <c r="B644" s="105">
        <v>60.020000457763672</v>
      </c>
      <c r="C644" s="106">
        <v>543.66412353515625</v>
      </c>
      <c r="O644" s="91">
        <f t="shared" si="45"/>
        <v>1</v>
      </c>
      <c r="P644" s="91">
        <f t="shared" si="46"/>
        <v>1</v>
      </c>
      <c r="Q644" s="91">
        <f t="shared" si="47"/>
        <v>1</v>
      </c>
      <c r="R644" s="93">
        <f t="shared" si="48"/>
        <v>0</v>
      </c>
      <c r="S644" s="91">
        <f t="shared" si="49"/>
        <v>0</v>
      </c>
    </row>
    <row r="645" spans="1:19" x14ac:dyDescent="0.25">
      <c r="A645" s="104">
        <v>40626.593958333331</v>
      </c>
      <c r="B645" s="105">
        <v>60.020999908447266</v>
      </c>
      <c r="C645" s="106">
        <v>544.16943359375</v>
      </c>
      <c r="O645" s="91">
        <f t="shared" si="45"/>
        <v>1</v>
      </c>
      <c r="P645" s="91">
        <f t="shared" si="46"/>
        <v>1</v>
      </c>
      <c r="Q645" s="91">
        <f t="shared" si="47"/>
        <v>1</v>
      </c>
      <c r="R645" s="93">
        <f t="shared" si="48"/>
        <v>9.9945068359375E-4</v>
      </c>
      <c r="S645" s="91">
        <f t="shared" si="49"/>
        <v>9.9945068359375E-4</v>
      </c>
    </row>
    <row r="646" spans="1:19" x14ac:dyDescent="0.25">
      <c r="A646" s="104">
        <v>40626.593981481485</v>
      </c>
      <c r="B646" s="105">
        <v>60.020999908447266</v>
      </c>
      <c r="C646" s="106">
        <v>544.16943359375</v>
      </c>
      <c r="O646" s="91">
        <f t="shared" si="45"/>
        <v>1</v>
      </c>
      <c r="P646" s="91">
        <f t="shared" si="46"/>
        <v>1</v>
      </c>
      <c r="Q646" s="91">
        <f t="shared" si="47"/>
        <v>1</v>
      </c>
      <c r="R646" s="93">
        <f t="shared" si="48"/>
        <v>0</v>
      </c>
      <c r="S646" s="91">
        <f t="shared" si="49"/>
        <v>0</v>
      </c>
    </row>
    <row r="647" spans="1:19" x14ac:dyDescent="0.25">
      <c r="A647" s="104">
        <v>40626.594004629631</v>
      </c>
      <c r="B647" s="105">
        <v>60.019001007080078</v>
      </c>
      <c r="C647" s="106">
        <v>544.34100341796875</v>
      </c>
      <c r="O647" s="91">
        <f t="shared" si="45"/>
        <v>1</v>
      </c>
      <c r="P647" s="91">
        <f t="shared" si="46"/>
        <v>1</v>
      </c>
      <c r="Q647" s="91">
        <f t="shared" si="47"/>
        <v>1</v>
      </c>
      <c r="R647" s="93">
        <f t="shared" si="48"/>
        <v>-1.9989013671875E-3</v>
      </c>
      <c r="S647" s="91">
        <f t="shared" si="49"/>
        <v>1.9989013671875E-3</v>
      </c>
    </row>
    <row r="648" spans="1:19" x14ac:dyDescent="0.25">
      <c r="A648" s="104">
        <v>40626.594027777777</v>
      </c>
      <c r="B648" s="105">
        <v>60.020000457763672</v>
      </c>
      <c r="C648" s="106">
        <v>544.34100341796875</v>
      </c>
      <c r="O648" s="91">
        <f t="shared" ref="O648:O711" si="50">IF(ROW()&lt;$O$5,0,1)</f>
        <v>1</v>
      </c>
      <c r="P648" s="91">
        <f t="shared" ref="P648:P711" si="51">IF((O648=1)*(B648&gt;$P$2),1,0)</f>
        <v>1</v>
      </c>
      <c r="Q648" s="91">
        <f t="shared" si="47"/>
        <v>1</v>
      </c>
      <c r="R648" s="93">
        <f t="shared" si="48"/>
        <v>9.9945068359375E-4</v>
      </c>
      <c r="S648" s="91">
        <f t="shared" si="49"/>
        <v>9.9945068359375E-4</v>
      </c>
    </row>
    <row r="649" spans="1:19" x14ac:dyDescent="0.25">
      <c r="A649" s="104">
        <v>40626.594050925924</v>
      </c>
      <c r="B649" s="105">
        <v>60.025001525878906</v>
      </c>
      <c r="C649" s="106">
        <v>544.73236083984375</v>
      </c>
      <c r="O649" s="91">
        <f t="shared" si="50"/>
        <v>1</v>
      </c>
      <c r="P649" s="91">
        <f t="shared" si="51"/>
        <v>1</v>
      </c>
      <c r="Q649" s="91">
        <f t="shared" ref="Q649:Q712" si="52">IF(ROW()&lt;O$3,0,1)</f>
        <v>1</v>
      </c>
      <c r="R649" s="93">
        <f t="shared" ref="R649:R712" si="53">B649-B648</f>
        <v>5.001068115234375E-3</v>
      </c>
      <c r="S649" s="91">
        <f t="shared" ref="S649:S712" si="54">ABS(R649)</f>
        <v>5.001068115234375E-3</v>
      </c>
    </row>
    <row r="650" spans="1:19" x14ac:dyDescent="0.25">
      <c r="A650" s="104">
        <v>40626.594074074077</v>
      </c>
      <c r="B650" s="105">
        <v>60.025001525878906</v>
      </c>
      <c r="C650" s="106">
        <v>544.73236083984375</v>
      </c>
      <c r="O650" s="91">
        <f t="shared" si="50"/>
        <v>1</v>
      </c>
      <c r="P650" s="91">
        <f t="shared" si="51"/>
        <v>1</v>
      </c>
      <c r="Q650" s="91">
        <f t="shared" si="52"/>
        <v>1</v>
      </c>
      <c r="R650" s="93">
        <f t="shared" si="53"/>
        <v>0</v>
      </c>
      <c r="S650" s="91">
        <f t="shared" si="54"/>
        <v>0</v>
      </c>
    </row>
    <row r="651" spans="1:19" x14ac:dyDescent="0.25">
      <c r="A651" s="104">
        <v>40626.594097222223</v>
      </c>
      <c r="B651" s="105">
        <v>60.021999359130859</v>
      </c>
      <c r="C651" s="106">
        <v>544.73236083984375</v>
      </c>
      <c r="O651" s="91">
        <f t="shared" si="50"/>
        <v>1</v>
      </c>
      <c r="P651" s="91">
        <f t="shared" si="51"/>
        <v>1</v>
      </c>
      <c r="Q651" s="91">
        <f t="shared" si="52"/>
        <v>1</v>
      </c>
      <c r="R651" s="93">
        <f t="shared" si="53"/>
        <v>-3.002166748046875E-3</v>
      </c>
      <c r="S651" s="91">
        <f t="shared" si="54"/>
        <v>3.002166748046875E-3</v>
      </c>
    </row>
    <row r="652" spans="1:19" x14ac:dyDescent="0.25">
      <c r="A652" s="104">
        <v>40626.59412037037</v>
      </c>
      <c r="B652" s="105">
        <v>60.021999359130859</v>
      </c>
      <c r="C652" s="106">
        <v>544.73236083984375</v>
      </c>
      <c r="O652" s="91">
        <f t="shared" si="50"/>
        <v>1</v>
      </c>
      <c r="P652" s="91">
        <f t="shared" si="51"/>
        <v>1</v>
      </c>
      <c r="Q652" s="91">
        <f t="shared" si="52"/>
        <v>1</v>
      </c>
      <c r="R652" s="93">
        <f t="shared" si="53"/>
        <v>0</v>
      </c>
      <c r="S652" s="91">
        <f t="shared" si="54"/>
        <v>0</v>
      </c>
    </row>
    <row r="653" spans="1:19" x14ac:dyDescent="0.25">
      <c r="A653" s="104">
        <v>40626.594143518516</v>
      </c>
      <c r="B653" s="105">
        <v>60.020000457763672</v>
      </c>
      <c r="C653" s="106">
        <v>544.50592041015625</v>
      </c>
      <c r="O653" s="91">
        <f t="shared" si="50"/>
        <v>1</v>
      </c>
      <c r="P653" s="91">
        <f t="shared" si="51"/>
        <v>1</v>
      </c>
      <c r="Q653" s="91">
        <f t="shared" si="52"/>
        <v>1</v>
      </c>
      <c r="R653" s="93">
        <f t="shared" si="53"/>
        <v>-1.9989013671875E-3</v>
      </c>
      <c r="S653" s="91">
        <f t="shared" si="54"/>
        <v>1.9989013671875E-3</v>
      </c>
    </row>
    <row r="654" spans="1:19" x14ac:dyDescent="0.25">
      <c r="A654" s="104">
        <v>40626.594166666669</v>
      </c>
      <c r="B654" s="105">
        <v>60.019001007080078</v>
      </c>
      <c r="C654" s="106">
        <v>544.50592041015625</v>
      </c>
      <c r="O654" s="91">
        <f t="shared" si="50"/>
        <v>1</v>
      </c>
      <c r="P654" s="91">
        <f t="shared" si="51"/>
        <v>1</v>
      </c>
      <c r="Q654" s="91">
        <f t="shared" si="52"/>
        <v>1</v>
      </c>
      <c r="R654" s="93">
        <f t="shared" si="53"/>
        <v>-9.9945068359375E-4</v>
      </c>
      <c r="S654" s="91">
        <f t="shared" si="54"/>
        <v>9.9945068359375E-4</v>
      </c>
    </row>
    <row r="655" spans="1:19" x14ac:dyDescent="0.25">
      <c r="A655" s="104">
        <v>40626.594189814816</v>
      </c>
      <c r="B655" s="105">
        <v>60.019001007080078</v>
      </c>
      <c r="C655" s="106">
        <v>545.0428466796875</v>
      </c>
      <c r="O655" s="91">
        <f t="shared" si="50"/>
        <v>1</v>
      </c>
      <c r="P655" s="91">
        <f t="shared" si="51"/>
        <v>1</v>
      </c>
      <c r="Q655" s="91">
        <f t="shared" si="52"/>
        <v>1</v>
      </c>
      <c r="R655" s="93">
        <f t="shared" si="53"/>
        <v>0</v>
      </c>
      <c r="S655" s="91">
        <f t="shared" si="54"/>
        <v>0</v>
      </c>
    </row>
    <row r="656" spans="1:19" x14ac:dyDescent="0.25">
      <c r="A656" s="104">
        <v>40626.594212962962</v>
      </c>
      <c r="B656" s="105">
        <v>60.015998840332031</v>
      </c>
      <c r="C656" s="106">
        <v>545.0428466796875</v>
      </c>
      <c r="O656" s="91">
        <f t="shared" si="50"/>
        <v>1</v>
      </c>
      <c r="P656" s="91">
        <f t="shared" si="51"/>
        <v>1</v>
      </c>
      <c r="Q656" s="91">
        <f t="shared" si="52"/>
        <v>1</v>
      </c>
      <c r="R656" s="93">
        <f t="shared" si="53"/>
        <v>-3.002166748046875E-3</v>
      </c>
      <c r="S656" s="91">
        <f t="shared" si="54"/>
        <v>3.002166748046875E-3</v>
      </c>
    </row>
    <row r="657" spans="1:19" x14ac:dyDescent="0.25">
      <c r="A657" s="104">
        <v>40626.594236111108</v>
      </c>
      <c r="B657" s="105">
        <v>60.011001586914063</v>
      </c>
      <c r="C657" s="106">
        <v>545.0089111328125</v>
      </c>
      <c r="O657" s="91">
        <f t="shared" si="50"/>
        <v>1</v>
      </c>
      <c r="P657" s="91">
        <f t="shared" si="51"/>
        <v>1</v>
      </c>
      <c r="Q657" s="91">
        <f t="shared" si="52"/>
        <v>1</v>
      </c>
      <c r="R657" s="93">
        <f t="shared" si="53"/>
        <v>-4.99725341796875E-3</v>
      </c>
      <c r="S657" s="91">
        <f t="shared" si="54"/>
        <v>4.99725341796875E-3</v>
      </c>
    </row>
    <row r="658" spans="1:19" x14ac:dyDescent="0.25">
      <c r="A658" s="104">
        <v>40626.594259259262</v>
      </c>
      <c r="B658" s="105">
        <v>60.006000518798828</v>
      </c>
      <c r="C658" s="106">
        <v>545.0089111328125</v>
      </c>
      <c r="O658" s="91">
        <f t="shared" si="50"/>
        <v>1</v>
      </c>
      <c r="P658" s="91">
        <f t="shared" si="51"/>
        <v>1</v>
      </c>
      <c r="Q658" s="91">
        <f t="shared" si="52"/>
        <v>1</v>
      </c>
      <c r="R658" s="93">
        <f t="shared" si="53"/>
        <v>-5.001068115234375E-3</v>
      </c>
      <c r="S658" s="91">
        <f t="shared" si="54"/>
        <v>5.001068115234375E-3</v>
      </c>
    </row>
    <row r="659" spans="1:19" x14ac:dyDescent="0.25">
      <c r="A659" s="104">
        <v>40626.594282407408</v>
      </c>
      <c r="B659" s="105">
        <v>60.006000518798828</v>
      </c>
      <c r="C659" s="106">
        <v>545.36566162109375</v>
      </c>
      <c r="O659" s="91">
        <f t="shared" si="50"/>
        <v>1</v>
      </c>
      <c r="P659" s="91">
        <f t="shared" si="51"/>
        <v>1</v>
      </c>
      <c r="Q659" s="91">
        <f t="shared" si="52"/>
        <v>1</v>
      </c>
      <c r="R659" s="93">
        <f t="shared" si="53"/>
        <v>0</v>
      </c>
      <c r="S659" s="91">
        <f t="shared" si="54"/>
        <v>0</v>
      </c>
    </row>
    <row r="660" spans="1:19" x14ac:dyDescent="0.25">
      <c r="A660" s="104">
        <v>40626.594305555554</v>
      </c>
      <c r="B660" s="105">
        <v>59.998001098632813</v>
      </c>
      <c r="C660" s="106">
        <v>545.36566162109375</v>
      </c>
      <c r="O660" s="91">
        <f t="shared" si="50"/>
        <v>1</v>
      </c>
      <c r="P660" s="91">
        <f t="shared" si="51"/>
        <v>0</v>
      </c>
      <c r="Q660" s="91">
        <f t="shared" si="52"/>
        <v>1</v>
      </c>
      <c r="R660" s="93">
        <f t="shared" si="53"/>
        <v>-7.999420166015625E-3</v>
      </c>
      <c r="S660" s="91">
        <f t="shared" si="54"/>
        <v>7.999420166015625E-3</v>
      </c>
    </row>
    <row r="661" spans="1:19" x14ac:dyDescent="0.25">
      <c r="A661" s="104">
        <v>40626.594328703701</v>
      </c>
      <c r="B661" s="105">
        <v>59.993999481201172</v>
      </c>
      <c r="C661" s="106">
        <v>545.36566162109375</v>
      </c>
      <c r="O661" s="91">
        <f t="shared" si="50"/>
        <v>1</v>
      </c>
      <c r="P661" s="91">
        <f t="shared" si="51"/>
        <v>0</v>
      </c>
      <c r="Q661" s="91">
        <f t="shared" si="52"/>
        <v>1</v>
      </c>
      <c r="R661" s="93">
        <f t="shared" si="53"/>
        <v>-4.001617431640625E-3</v>
      </c>
      <c r="S661" s="91">
        <f t="shared" si="54"/>
        <v>4.001617431640625E-3</v>
      </c>
    </row>
    <row r="662" spans="1:19" x14ac:dyDescent="0.25">
      <c r="A662" s="104">
        <v>40626.594351851854</v>
      </c>
      <c r="B662" s="105">
        <v>59.988998413085937</v>
      </c>
      <c r="C662" s="106">
        <v>545.77276611328125</v>
      </c>
      <c r="O662" s="91">
        <f t="shared" si="50"/>
        <v>1</v>
      </c>
      <c r="P662" s="91">
        <f t="shared" si="51"/>
        <v>0</v>
      </c>
      <c r="Q662" s="91">
        <f t="shared" si="52"/>
        <v>1</v>
      </c>
      <c r="R662" s="93">
        <f t="shared" si="53"/>
        <v>-5.001068115234375E-3</v>
      </c>
      <c r="S662" s="91">
        <f t="shared" si="54"/>
        <v>5.001068115234375E-3</v>
      </c>
    </row>
    <row r="663" spans="1:19" x14ac:dyDescent="0.25">
      <c r="A663" s="104">
        <v>40626.594375000001</v>
      </c>
      <c r="B663" s="105">
        <v>59.986000061035156</v>
      </c>
      <c r="C663" s="106">
        <v>545.77276611328125</v>
      </c>
      <c r="O663" s="91">
        <f t="shared" si="50"/>
        <v>1</v>
      </c>
      <c r="P663" s="91">
        <f t="shared" si="51"/>
        <v>0</v>
      </c>
      <c r="Q663" s="91">
        <f t="shared" si="52"/>
        <v>1</v>
      </c>
      <c r="R663" s="93">
        <f t="shared" si="53"/>
        <v>-2.99835205078125E-3</v>
      </c>
      <c r="S663" s="91">
        <f t="shared" si="54"/>
        <v>2.99835205078125E-3</v>
      </c>
    </row>
    <row r="664" spans="1:19" x14ac:dyDescent="0.25">
      <c r="A664" s="104">
        <v>40626.594398148147</v>
      </c>
      <c r="B664" s="105">
        <v>59.985000610351563</v>
      </c>
      <c r="C664" s="106">
        <v>545.75921630859375</v>
      </c>
      <c r="O664" s="91">
        <f t="shared" si="50"/>
        <v>1</v>
      </c>
      <c r="P664" s="91">
        <f t="shared" si="51"/>
        <v>0</v>
      </c>
      <c r="Q664" s="91">
        <f t="shared" si="52"/>
        <v>1</v>
      </c>
      <c r="R664" s="93">
        <f t="shared" si="53"/>
        <v>-9.9945068359375E-4</v>
      </c>
      <c r="S664" s="91">
        <f t="shared" si="54"/>
        <v>9.9945068359375E-4</v>
      </c>
    </row>
    <row r="665" spans="1:19" x14ac:dyDescent="0.25">
      <c r="A665" s="104">
        <v>40626.594421296293</v>
      </c>
      <c r="B665" s="105">
        <v>59.980998992919922</v>
      </c>
      <c r="C665" s="106">
        <v>545.87713623046875</v>
      </c>
      <c r="O665" s="91">
        <f t="shared" si="50"/>
        <v>1</v>
      </c>
      <c r="P665" s="91">
        <f t="shared" si="51"/>
        <v>0</v>
      </c>
      <c r="Q665" s="91">
        <f t="shared" si="52"/>
        <v>1</v>
      </c>
      <c r="R665" s="93">
        <f t="shared" si="53"/>
        <v>-4.001617431640625E-3</v>
      </c>
      <c r="S665" s="91">
        <f t="shared" si="54"/>
        <v>4.001617431640625E-3</v>
      </c>
    </row>
    <row r="666" spans="1:19" x14ac:dyDescent="0.25">
      <c r="A666" s="104">
        <v>40626.594444444447</v>
      </c>
      <c r="B666" s="105">
        <v>59.978000640869141</v>
      </c>
      <c r="C666" s="106">
        <v>545.87713623046875</v>
      </c>
      <c r="O666" s="91">
        <f t="shared" si="50"/>
        <v>1</v>
      </c>
      <c r="P666" s="91">
        <f t="shared" si="51"/>
        <v>0</v>
      </c>
      <c r="Q666" s="91">
        <f t="shared" si="52"/>
        <v>1</v>
      </c>
      <c r="R666" s="93">
        <f t="shared" si="53"/>
        <v>-2.99835205078125E-3</v>
      </c>
      <c r="S666" s="91">
        <f t="shared" si="54"/>
        <v>2.99835205078125E-3</v>
      </c>
    </row>
    <row r="667" spans="1:19" x14ac:dyDescent="0.25">
      <c r="A667" s="104">
        <v>40626.594467592593</v>
      </c>
      <c r="B667" s="105">
        <v>59.978000640869141</v>
      </c>
      <c r="C667" s="106">
        <v>545.5687255859375</v>
      </c>
      <c r="O667" s="91">
        <f t="shared" si="50"/>
        <v>1</v>
      </c>
      <c r="P667" s="91">
        <f t="shared" si="51"/>
        <v>0</v>
      </c>
      <c r="Q667" s="91">
        <f t="shared" si="52"/>
        <v>1</v>
      </c>
      <c r="R667" s="93">
        <f t="shared" si="53"/>
        <v>0</v>
      </c>
      <c r="S667" s="91">
        <f t="shared" si="54"/>
        <v>0</v>
      </c>
    </row>
    <row r="668" spans="1:19" x14ac:dyDescent="0.25">
      <c r="A668" s="104">
        <v>40626.594490740739</v>
      </c>
      <c r="B668" s="105">
        <v>59.974998474121094</v>
      </c>
      <c r="C668" s="106">
        <v>545.5687255859375</v>
      </c>
      <c r="O668" s="91">
        <f t="shared" si="50"/>
        <v>1</v>
      </c>
      <c r="P668" s="91">
        <f t="shared" si="51"/>
        <v>0</v>
      </c>
      <c r="Q668" s="91">
        <f t="shared" si="52"/>
        <v>1</v>
      </c>
      <c r="R668" s="93">
        <f t="shared" si="53"/>
        <v>-3.002166748046875E-3</v>
      </c>
      <c r="S668" s="91">
        <f t="shared" si="54"/>
        <v>3.002166748046875E-3</v>
      </c>
    </row>
    <row r="669" spans="1:19" x14ac:dyDescent="0.25">
      <c r="A669" s="104">
        <v>40626.594513888886</v>
      </c>
      <c r="B669" s="105">
        <v>59.974998474121094</v>
      </c>
      <c r="C669" s="106">
        <v>546.27691650390625</v>
      </c>
      <c r="O669" s="91">
        <f t="shared" si="50"/>
        <v>1</v>
      </c>
      <c r="P669" s="91">
        <f t="shared" si="51"/>
        <v>0</v>
      </c>
      <c r="Q669" s="91">
        <f t="shared" si="52"/>
        <v>1</v>
      </c>
      <c r="R669" s="93">
        <f t="shared" si="53"/>
        <v>0</v>
      </c>
      <c r="S669" s="91">
        <f t="shared" si="54"/>
        <v>0</v>
      </c>
    </row>
    <row r="670" spans="1:19" x14ac:dyDescent="0.25">
      <c r="A670" s="104">
        <v>40626.594537037039</v>
      </c>
      <c r="B670" s="105">
        <v>59.964000701904297</v>
      </c>
      <c r="C670" s="106">
        <v>546.27691650390625</v>
      </c>
      <c r="O670" s="91">
        <f t="shared" si="50"/>
        <v>1</v>
      </c>
      <c r="P670" s="91">
        <f t="shared" si="51"/>
        <v>0</v>
      </c>
      <c r="Q670" s="91">
        <f t="shared" si="52"/>
        <v>1</v>
      </c>
      <c r="R670" s="93">
        <f t="shared" si="53"/>
        <v>-1.0997772216796875E-2</v>
      </c>
      <c r="S670" s="91">
        <f t="shared" si="54"/>
        <v>1.0997772216796875E-2</v>
      </c>
    </row>
    <row r="671" spans="1:19" x14ac:dyDescent="0.25">
      <c r="A671" s="104">
        <v>40626.594560185185</v>
      </c>
      <c r="B671" s="105">
        <v>59.964000701904297</v>
      </c>
      <c r="C671" s="106">
        <v>546.45556640625</v>
      </c>
      <c r="O671" s="91">
        <f t="shared" si="50"/>
        <v>1</v>
      </c>
      <c r="P671" s="91">
        <f t="shared" si="51"/>
        <v>0</v>
      </c>
      <c r="Q671" s="91">
        <f t="shared" si="52"/>
        <v>1</v>
      </c>
      <c r="R671" s="93">
        <f t="shared" si="53"/>
        <v>0</v>
      </c>
      <c r="S671" s="91">
        <f t="shared" si="54"/>
        <v>0</v>
      </c>
    </row>
    <row r="672" spans="1:19" x14ac:dyDescent="0.25">
      <c r="A672" s="104">
        <v>40626.594583333332</v>
      </c>
      <c r="B672" s="105">
        <v>59.964000701904297</v>
      </c>
      <c r="C672" s="106">
        <v>546.45556640625</v>
      </c>
      <c r="O672" s="91">
        <f t="shared" si="50"/>
        <v>1</v>
      </c>
      <c r="P672" s="91">
        <f t="shared" si="51"/>
        <v>0</v>
      </c>
      <c r="Q672" s="91">
        <f t="shared" si="52"/>
        <v>1</v>
      </c>
      <c r="R672" s="93">
        <f t="shared" si="53"/>
        <v>0</v>
      </c>
      <c r="S672" s="91">
        <f t="shared" si="54"/>
        <v>0</v>
      </c>
    </row>
    <row r="673" spans="1:19" x14ac:dyDescent="0.25">
      <c r="A673" s="104">
        <v>40626.594606481478</v>
      </c>
      <c r="B673" s="105">
        <v>59.959999084472656</v>
      </c>
      <c r="C673" s="106">
        <v>546.45556640625</v>
      </c>
      <c r="O673" s="91">
        <f t="shared" si="50"/>
        <v>1</v>
      </c>
      <c r="P673" s="91">
        <f t="shared" si="51"/>
        <v>0</v>
      </c>
      <c r="Q673" s="91">
        <f t="shared" si="52"/>
        <v>1</v>
      </c>
      <c r="R673" s="93">
        <f t="shared" si="53"/>
        <v>-4.001617431640625E-3</v>
      </c>
      <c r="S673" s="91">
        <f t="shared" si="54"/>
        <v>4.001617431640625E-3</v>
      </c>
    </row>
    <row r="674" spans="1:19" x14ac:dyDescent="0.25">
      <c r="A674" s="104">
        <v>40626.594629629632</v>
      </c>
      <c r="B674" s="105">
        <v>59.953998565673828</v>
      </c>
      <c r="C674" s="106">
        <v>546.45556640625</v>
      </c>
      <c r="O674" s="91">
        <f t="shared" si="50"/>
        <v>1</v>
      </c>
      <c r="P674" s="91">
        <f t="shared" si="51"/>
        <v>0</v>
      </c>
      <c r="Q674" s="91">
        <f t="shared" si="52"/>
        <v>1</v>
      </c>
      <c r="R674" s="93">
        <f t="shared" si="53"/>
        <v>-6.000518798828125E-3</v>
      </c>
      <c r="S674" s="91">
        <f t="shared" si="54"/>
        <v>6.000518798828125E-3</v>
      </c>
    </row>
    <row r="675" spans="1:19" x14ac:dyDescent="0.25">
      <c r="A675" s="104">
        <v>40626.594652777778</v>
      </c>
      <c r="B675" s="105">
        <v>59.950000762939453</v>
      </c>
      <c r="C675" s="106">
        <v>546.50830078125</v>
      </c>
      <c r="O675" s="91">
        <f t="shared" si="50"/>
        <v>1</v>
      </c>
      <c r="P675" s="91">
        <f t="shared" si="51"/>
        <v>0</v>
      </c>
      <c r="Q675" s="91">
        <f t="shared" si="52"/>
        <v>1</v>
      </c>
      <c r="R675" s="93">
        <f t="shared" si="53"/>
        <v>-3.997802734375E-3</v>
      </c>
      <c r="S675" s="91">
        <f t="shared" si="54"/>
        <v>3.997802734375E-3</v>
      </c>
    </row>
    <row r="676" spans="1:19" x14ac:dyDescent="0.25">
      <c r="A676" s="104">
        <v>40626.594675925924</v>
      </c>
      <c r="B676" s="105">
        <v>59.950000762939453</v>
      </c>
      <c r="C676" s="106">
        <v>546.50830078125</v>
      </c>
      <c r="O676" s="91">
        <f t="shared" si="50"/>
        <v>1</v>
      </c>
      <c r="P676" s="91">
        <f t="shared" si="51"/>
        <v>0</v>
      </c>
      <c r="Q676" s="91">
        <f t="shared" si="52"/>
        <v>1</v>
      </c>
      <c r="R676" s="93">
        <f t="shared" si="53"/>
        <v>0</v>
      </c>
      <c r="S676" s="91">
        <f t="shared" si="54"/>
        <v>0</v>
      </c>
    </row>
    <row r="677" spans="1:19" x14ac:dyDescent="0.25">
      <c r="A677" s="104">
        <v>40626.594699074078</v>
      </c>
      <c r="B677" s="105">
        <v>59.952999114990234</v>
      </c>
      <c r="C677" s="106">
        <v>548.73431396484375</v>
      </c>
      <c r="O677" s="91">
        <f t="shared" si="50"/>
        <v>1</v>
      </c>
      <c r="P677" s="91">
        <f t="shared" si="51"/>
        <v>0</v>
      </c>
      <c r="Q677" s="91">
        <f t="shared" si="52"/>
        <v>1</v>
      </c>
      <c r="R677" s="93">
        <f t="shared" si="53"/>
        <v>2.99835205078125E-3</v>
      </c>
      <c r="S677" s="91">
        <f t="shared" si="54"/>
        <v>2.99835205078125E-3</v>
      </c>
    </row>
    <row r="678" spans="1:19" x14ac:dyDescent="0.25">
      <c r="A678" s="104">
        <v>40626.594722222224</v>
      </c>
      <c r="B678" s="105">
        <v>59.951999664306641</v>
      </c>
      <c r="C678" s="106">
        <v>548.73431396484375</v>
      </c>
      <c r="O678" s="91">
        <f t="shared" si="50"/>
        <v>1</v>
      </c>
      <c r="P678" s="91">
        <f t="shared" si="51"/>
        <v>0</v>
      </c>
      <c r="Q678" s="91">
        <f t="shared" si="52"/>
        <v>1</v>
      </c>
      <c r="R678" s="93">
        <f t="shared" si="53"/>
        <v>-9.9945068359375E-4</v>
      </c>
      <c r="S678" s="91">
        <f t="shared" si="54"/>
        <v>9.9945068359375E-4</v>
      </c>
    </row>
    <row r="679" spans="1:19" x14ac:dyDescent="0.25">
      <c r="A679" s="104">
        <v>40626.59474537037</v>
      </c>
      <c r="B679" s="105">
        <v>59.951999664306641</v>
      </c>
      <c r="C679" s="106">
        <v>548.73431396484375</v>
      </c>
      <c r="O679" s="91">
        <f t="shared" si="50"/>
        <v>1</v>
      </c>
      <c r="P679" s="91">
        <f t="shared" si="51"/>
        <v>0</v>
      </c>
      <c r="Q679" s="91">
        <f t="shared" si="52"/>
        <v>1</v>
      </c>
      <c r="R679" s="93">
        <f t="shared" si="53"/>
        <v>0</v>
      </c>
      <c r="S679" s="91">
        <f t="shared" si="54"/>
        <v>0</v>
      </c>
    </row>
    <row r="680" spans="1:19" x14ac:dyDescent="0.25">
      <c r="A680" s="104">
        <v>40626.594768518517</v>
      </c>
      <c r="B680" s="105">
        <v>59.953998565673828</v>
      </c>
      <c r="C680" s="106">
        <v>550.1754150390625</v>
      </c>
      <c r="O680" s="91">
        <f t="shared" si="50"/>
        <v>1</v>
      </c>
      <c r="P680" s="91">
        <f t="shared" si="51"/>
        <v>0</v>
      </c>
      <c r="Q680" s="91">
        <f t="shared" si="52"/>
        <v>1</v>
      </c>
      <c r="R680" s="93">
        <f t="shared" si="53"/>
        <v>1.9989013671875E-3</v>
      </c>
      <c r="S680" s="91">
        <f t="shared" si="54"/>
        <v>1.9989013671875E-3</v>
      </c>
    </row>
    <row r="681" spans="1:19" x14ac:dyDescent="0.25">
      <c r="A681" s="104">
        <v>40626.59479166667</v>
      </c>
      <c r="B681" s="105">
        <v>59.958000183105469</v>
      </c>
      <c r="C681" s="106">
        <v>550.1754150390625</v>
      </c>
      <c r="O681" s="91">
        <f t="shared" si="50"/>
        <v>1</v>
      </c>
      <c r="P681" s="91">
        <f t="shared" si="51"/>
        <v>0</v>
      </c>
      <c r="Q681" s="91">
        <f t="shared" si="52"/>
        <v>1</v>
      </c>
      <c r="R681" s="93">
        <f t="shared" si="53"/>
        <v>4.001617431640625E-3</v>
      </c>
      <c r="S681" s="91">
        <f t="shared" si="54"/>
        <v>4.001617431640625E-3</v>
      </c>
    </row>
    <row r="682" spans="1:19" x14ac:dyDescent="0.25">
      <c r="A682" s="104">
        <v>40626.594814814816</v>
      </c>
      <c r="B682" s="105">
        <v>59.959999084472656</v>
      </c>
      <c r="C682" s="106">
        <v>549.52777099609375</v>
      </c>
      <c r="O682" s="91">
        <f t="shared" si="50"/>
        <v>1</v>
      </c>
      <c r="P682" s="91">
        <f t="shared" si="51"/>
        <v>0</v>
      </c>
      <c r="Q682" s="91">
        <f t="shared" si="52"/>
        <v>1</v>
      </c>
      <c r="R682" s="93">
        <f t="shared" si="53"/>
        <v>1.9989013671875E-3</v>
      </c>
      <c r="S682" s="91">
        <f t="shared" si="54"/>
        <v>1.9989013671875E-3</v>
      </c>
    </row>
    <row r="683" spans="1:19" x14ac:dyDescent="0.25">
      <c r="A683" s="104">
        <v>40626.594837962963</v>
      </c>
      <c r="B683" s="105">
        <v>59.959999084472656</v>
      </c>
      <c r="C683" s="106">
        <v>549.52777099609375</v>
      </c>
      <c r="O683" s="91">
        <f t="shared" si="50"/>
        <v>1</v>
      </c>
      <c r="P683" s="91">
        <f t="shared" si="51"/>
        <v>0</v>
      </c>
      <c r="Q683" s="91">
        <f t="shared" si="52"/>
        <v>1</v>
      </c>
      <c r="R683" s="93">
        <f t="shared" si="53"/>
        <v>0</v>
      </c>
      <c r="S683" s="91">
        <f t="shared" si="54"/>
        <v>0</v>
      </c>
    </row>
    <row r="684" spans="1:19" x14ac:dyDescent="0.25">
      <c r="A684" s="104">
        <v>40626.594861111109</v>
      </c>
      <c r="B684" s="105">
        <v>59.958000183105469</v>
      </c>
      <c r="C684" s="106">
        <v>549.52777099609375</v>
      </c>
      <c r="O684" s="91">
        <f t="shared" si="50"/>
        <v>1</v>
      </c>
      <c r="P684" s="91">
        <f t="shared" si="51"/>
        <v>0</v>
      </c>
      <c r="Q684" s="91">
        <f t="shared" si="52"/>
        <v>1</v>
      </c>
      <c r="R684" s="93">
        <f t="shared" si="53"/>
        <v>-1.9989013671875E-3</v>
      </c>
      <c r="S684" s="91">
        <f t="shared" si="54"/>
        <v>1.9989013671875E-3</v>
      </c>
    </row>
    <row r="685" spans="1:19" x14ac:dyDescent="0.25">
      <c r="A685" s="104">
        <v>40626.594884259262</v>
      </c>
      <c r="B685" s="105">
        <v>59.96099853515625</v>
      </c>
      <c r="C685" s="106">
        <v>549.9443359375</v>
      </c>
      <c r="O685" s="91">
        <f t="shared" si="50"/>
        <v>1</v>
      </c>
      <c r="P685" s="91">
        <f t="shared" si="51"/>
        <v>0</v>
      </c>
      <c r="Q685" s="91">
        <f t="shared" si="52"/>
        <v>1</v>
      </c>
      <c r="R685" s="93">
        <f t="shared" si="53"/>
        <v>2.99835205078125E-3</v>
      </c>
      <c r="S685" s="91">
        <f t="shared" si="54"/>
        <v>2.99835205078125E-3</v>
      </c>
    </row>
    <row r="686" spans="1:19" x14ac:dyDescent="0.25">
      <c r="A686" s="104">
        <v>40626.594907407409</v>
      </c>
      <c r="B686" s="105">
        <v>59.96099853515625</v>
      </c>
      <c r="C686" s="106">
        <v>549.9443359375</v>
      </c>
      <c r="O686" s="91">
        <f t="shared" si="50"/>
        <v>1</v>
      </c>
      <c r="P686" s="91">
        <f t="shared" si="51"/>
        <v>0</v>
      </c>
      <c r="Q686" s="91">
        <f t="shared" si="52"/>
        <v>1</v>
      </c>
      <c r="R686" s="93">
        <f t="shared" si="53"/>
        <v>0</v>
      </c>
      <c r="S686" s="91">
        <f t="shared" si="54"/>
        <v>0</v>
      </c>
    </row>
    <row r="687" spans="1:19" x14ac:dyDescent="0.25">
      <c r="A687" s="104">
        <v>40626.594930555555</v>
      </c>
      <c r="B687" s="105">
        <v>59.959999084472656</v>
      </c>
      <c r="C687" s="106">
        <v>548.92694091796875</v>
      </c>
      <c r="O687" s="91">
        <f t="shared" si="50"/>
        <v>1</v>
      </c>
      <c r="P687" s="91">
        <f t="shared" si="51"/>
        <v>0</v>
      </c>
      <c r="Q687" s="91">
        <f t="shared" si="52"/>
        <v>1</v>
      </c>
      <c r="R687" s="93">
        <f t="shared" si="53"/>
        <v>-9.9945068359375E-4</v>
      </c>
      <c r="S687" s="91">
        <f t="shared" si="54"/>
        <v>9.9945068359375E-4</v>
      </c>
    </row>
    <row r="688" spans="1:19" x14ac:dyDescent="0.25">
      <c r="A688" s="104">
        <v>40626.594953703701</v>
      </c>
      <c r="B688" s="105">
        <v>59.958999633789063</v>
      </c>
      <c r="C688" s="106">
        <v>548.92694091796875</v>
      </c>
      <c r="O688" s="91">
        <f t="shared" si="50"/>
        <v>1</v>
      </c>
      <c r="P688" s="91">
        <f t="shared" si="51"/>
        <v>0</v>
      </c>
      <c r="Q688" s="91">
        <f t="shared" si="52"/>
        <v>1</v>
      </c>
      <c r="R688" s="93">
        <f t="shared" si="53"/>
        <v>-9.9945068359375E-4</v>
      </c>
      <c r="S688" s="91">
        <f t="shared" si="54"/>
        <v>9.9945068359375E-4</v>
      </c>
    </row>
    <row r="689" spans="1:19" x14ac:dyDescent="0.25">
      <c r="A689" s="104">
        <v>40626.594976851855</v>
      </c>
      <c r="B689" s="105">
        <v>59.96099853515625</v>
      </c>
      <c r="C689" s="106">
        <v>548.92694091796875</v>
      </c>
      <c r="O689" s="91">
        <f t="shared" si="50"/>
        <v>1</v>
      </c>
      <c r="P689" s="91">
        <f t="shared" si="51"/>
        <v>0</v>
      </c>
      <c r="Q689" s="91">
        <f t="shared" si="52"/>
        <v>1</v>
      </c>
      <c r="R689" s="93">
        <f t="shared" si="53"/>
        <v>1.9989013671875E-3</v>
      </c>
      <c r="S689" s="91">
        <f t="shared" si="54"/>
        <v>1.9989013671875E-3</v>
      </c>
    </row>
    <row r="690" spans="1:19" x14ac:dyDescent="0.25">
      <c r="A690" s="104">
        <v>40626.595000000001</v>
      </c>
      <c r="B690" s="105">
        <v>59.959999084472656</v>
      </c>
      <c r="C690" s="106">
        <v>550.512939453125</v>
      </c>
      <c r="O690" s="91">
        <f t="shared" si="50"/>
        <v>1</v>
      </c>
      <c r="P690" s="91">
        <f t="shared" si="51"/>
        <v>0</v>
      </c>
      <c r="Q690" s="91">
        <f t="shared" si="52"/>
        <v>1</v>
      </c>
      <c r="R690" s="93">
        <f t="shared" si="53"/>
        <v>-9.9945068359375E-4</v>
      </c>
      <c r="S690" s="91">
        <f t="shared" si="54"/>
        <v>9.9945068359375E-4</v>
      </c>
    </row>
    <row r="691" spans="1:19" x14ac:dyDescent="0.25">
      <c r="A691" s="104">
        <v>40626.595023148147</v>
      </c>
      <c r="B691" s="105">
        <v>59.958999633789063</v>
      </c>
      <c r="C691" s="106">
        <v>551.2801513671875</v>
      </c>
      <c r="O691" s="91">
        <f t="shared" si="50"/>
        <v>1</v>
      </c>
      <c r="P691" s="91">
        <f t="shared" si="51"/>
        <v>0</v>
      </c>
      <c r="Q691" s="91">
        <f t="shared" si="52"/>
        <v>1</v>
      </c>
      <c r="R691" s="93">
        <f t="shared" si="53"/>
        <v>-9.9945068359375E-4</v>
      </c>
      <c r="S691" s="91">
        <f t="shared" si="54"/>
        <v>9.9945068359375E-4</v>
      </c>
    </row>
    <row r="692" spans="1:19" x14ac:dyDescent="0.25">
      <c r="A692" s="104">
        <v>40626.595046296294</v>
      </c>
      <c r="B692" s="105">
        <v>59.959999084472656</v>
      </c>
      <c r="C692" s="106">
        <v>551.2801513671875</v>
      </c>
      <c r="O692" s="91">
        <f t="shared" si="50"/>
        <v>1</v>
      </c>
      <c r="P692" s="91">
        <f t="shared" si="51"/>
        <v>0</v>
      </c>
      <c r="Q692" s="91">
        <f t="shared" si="52"/>
        <v>1</v>
      </c>
      <c r="R692" s="93">
        <f t="shared" si="53"/>
        <v>9.9945068359375E-4</v>
      </c>
      <c r="S692" s="91">
        <f t="shared" si="54"/>
        <v>9.9945068359375E-4</v>
      </c>
    </row>
    <row r="693" spans="1:19" x14ac:dyDescent="0.25">
      <c r="A693" s="104">
        <v>40626.595069444447</v>
      </c>
      <c r="B693" s="105">
        <v>59.959999084472656</v>
      </c>
      <c r="C693" s="106">
        <v>551.2801513671875</v>
      </c>
      <c r="O693" s="91">
        <f t="shared" si="50"/>
        <v>1</v>
      </c>
      <c r="P693" s="91">
        <f t="shared" si="51"/>
        <v>0</v>
      </c>
      <c r="Q693" s="91">
        <f t="shared" si="52"/>
        <v>1</v>
      </c>
      <c r="R693" s="93">
        <f t="shared" si="53"/>
        <v>0</v>
      </c>
      <c r="S693" s="91">
        <f t="shared" si="54"/>
        <v>0</v>
      </c>
    </row>
    <row r="694" spans="1:19" x14ac:dyDescent="0.25">
      <c r="A694" s="104">
        <v>40626.595092592594</v>
      </c>
      <c r="B694" s="105">
        <v>59.965000152587891</v>
      </c>
      <c r="C694" s="106">
        <v>551.2801513671875</v>
      </c>
      <c r="O694" s="91">
        <f t="shared" si="50"/>
        <v>1</v>
      </c>
      <c r="P694" s="91">
        <f t="shared" si="51"/>
        <v>0</v>
      </c>
      <c r="Q694" s="91">
        <f t="shared" si="52"/>
        <v>1</v>
      </c>
      <c r="R694" s="93">
        <f t="shared" si="53"/>
        <v>5.001068115234375E-3</v>
      </c>
      <c r="S694" s="91">
        <f t="shared" si="54"/>
        <v>5.001068115234375E-3</v>
      </c>
    </row>
    <row r="695" spans="1:19" x14ac:dyDescent="0.25">
      <c r="A695" s="104">
        <v>40626.59511574074</v>
      </c>
      <c r="B695" s="105">
        <v>59.965999603271484</v>
      </c>
      <c r="C695" s="106">
        <v>552.17828369140625</v>
      </c>
      <c r="O695" s="91">
        <f t="shared" si="50"/>
        <v>1</v>
      </c>
      <c r="P695" s="91">
        <f t="shared" si="51"/>
        <v>0</v>
      </c>
      <c r="Q695" s="91">
        <f t="shared" si="52"/>
        <v>1</v>
      </c>
      <c r="R695" s="93">
        <f t="shared" si="53"/>
        <v>9.9945068359375E-4</v>
      </c>
      <c r="S695" s="91">
        <f t="shared" si="54"/>
        <v>9.9945068359375E-4</v>
      </c>
    </row>
    <row r="696" spans="1:19" x14ac:dyDescent="0.25">
      <c r="A696" s="104">
        <v>40626.595138888886</v>
      </c>
      <c r="B696" s="105">
        <v>59.965000152587891</v>
      </c>
      <c r="C696" s="106">
        <v>552.4140625</v>
      </c>
      <c r="O696" s="91">
        <f t="shared" si="50"/>
        <v>1</v>
      </c>
      <c r="P696" s="91">
        <f t="shared" si="51"/>
        <v>0</v>
      </c>
      <c r="Q696" s="91">
        <f t="shared" si="52"/>
        <v>1</v>
      </c>
      <c r="R696" s="93">
        <f t="shared" si="53"/>
        <v>-9.9945068359375E-4</v>
      </c>
      <c r="S696" s="91">
        <f t="shared" si="54"/>
        <v>9.9945068359375E-4</v>
      </c>
    </row>
    <row r="697" spans="1:19" x14ac:dyDescent="0.25">
      <c r="A697" s="104">
        <v>40626.59516203704</v>
      </c>
      <c r="B697" s="105">
        <v>59.965999603271484</v>
      </c>
      <c r="C697" s="106">
        <v>553.36273193359375</v>
      </c>
      <c r="O697" s="91">
        <f t="shared" si="50"/>
        <v>1</v>
      </c>
      <c r="P697" s="91">
        <f t="shared" si="51"/>
        <v>0</v>
      </c>
      <c r="Q697" s="91">
        <f t="shared" si="52"/>
        <v>1</v>
      </c>
      <c r="R697" s="93">
        <f t="shared" si="53"/>
        <v>9.9945068359375E-4</v>
      </c>
      <c r="S697" s="91">
        <f t="shared" si="54"/>
        <v>9.9945068359375E-4</v>
      </c>
    </row>
    <row r="698" spans="1:19" x14ac:dyDescent="0.25">
      <c r="A698" s="104">
        <v>40626.595185185186</v>
      </c>
      <c r="B698" s="105">
        <v>59.965000152587891</v>
      </c>
      <c r="C698" s="106">
        <v>553.36273193359375</v>
      </c>
      <c r="O698" s="91">
        <f t="shared" si="50"/>
        <v>1</v>
      </c>
      <c r="P698" s="91">
        <f t="shared" si="51"/>
        <v>0</v>
      </c>
      <c r="Q698" s="91">
        <f t="shared" si="52"/>
        <v>1</v>
      </c>
      <c r="R698" s="93">
        <f t="shared" si="53"/>
        <v>-9.9945068359375E-4</v>
      </c>
      <c r="S698" s="91">
        <f t="shared" si="54"/>
        <v>9.9945068359375E-4</v>
      </c>
    </row>
    <row r="699" spans="1:19" x14ac:dyDescent="0.25">
      <c r="A699" s="104">
        <v>40626.595208333332</v>
      </c>
      <c r="B699" s="105">
        <v>59.958999633789063</v>
      </c>
      <c r="C699" s="106">
        <v>553.36273193359375</v>
      </c>
      <c r="O699" s="91">
        <f t="shared" si="50"/>
        <v>1</v>
      </c>
      <c r="P699" s="91">
        <f t="shared" si="51"/>
        <v>0</v>
      </c>
      <c r="Q699" s="91">
        <f t="shared" si="52"/>
        <v>1</v>
      </c>
      <c r="R699" s="93">
        <f t="shared" si="53"/>
        <v>-6.000518798828125E-3</v>
      </c>
      <c r="S699" s="91">
        <f t="shared" si="54"/>
        <v>6.000518798828125E-3</v>
      </c>
    </row>
    <row r="700" spans="1:19" x14ac:dyDescent="0.25">
      <c r="A700" s="104">
        <v>40626.595231481479</v>
      </c>
      <c r="B700" s="105">
        <v>59.958000183105469</v>
      </c>
      <c r="C700" s="106">
        <v>552.7779541015625</v>
      </c>
      <c r="O700" s="91">
        <f t="shared" si="50"/>
        <v>1</v>
      </c>
      <c r="P700" s="91">
        <f t="shared" si="51"/>
        <v>0</v>
      </c>
      <c r="Q700" s="91">
        <f t="shared" si="52"/>
        <v>1</v>
      </c>
      <c r="R700" s="93">
        <f t="shared" si="53"/>
        <v>-9.9945068359375E-4</v>
      </c>
      <c r="S700" s="91">
        <f t="shared" si="54"/>
        <v>9.9945068359375E-4</v>
      </c>
    </row>
    <row r="701" spans="1:19" x14ac:dyDescent="0.25">
      <c r="A701" s="104">
        <v>40626.595254629632</v>
      </c>
      <c r="B701" s="105">
        <v>59.959999084472656</v>
      </c>
      <c r="C701" s="106">
        <v>552.297119140625</v>
      </c>
      <c r="O701" s="91">
        <f t="shared" si="50"/>
        <v>1</v>
      </c>
      <c r="P701" s="91">
        <f t="shared" si="51"/>
        <v>0</v>
      </c>
      <c r="Q701" s="91">
        <f t="shared" si="52"/>
        <v>1</v>
      </c>
      <c r="R701" s="93">
        <f t="shared" si="53"/>
        <v>1.9989013671875E-3</v>
      </c>
      <c r="S701" s="91">
        <f t="shared" si="54"/>
        <v>1.9989013671875E-3</v>
      </c>
    </row>
    <row r="702" spans="1:19" x14ac:dyDescent="0.25">
      <c r="A702" s="104">
        <v>40626.595277777778</v>
      </c>
      <c r="B702" s="105">
        <v>59.959999084472656</v>
      </c>
      <c r="C702" s="106">
        <v>552.297119140625</v>
      </c>
      <c r="O702" s="91">
        <f t="shared" si="50"/>
        <v>1</v>
      </c>
      <c r="P702" s="91">
        <f t="shared" si="51"/>
        <v>0</v>
      </c>
      <c r="Q702" s="91">
        <f t="shared" si="52"/>
        <v>1</v>
      </c>
      <c r="R702" s="93">
        <f t="shared" si="53"/>
        <v>0</v>
      </c>
      <c r="S702" s="91">
        <f t="shared" si="54"/>
        <v>0</v>
      </c>
    </row>
    <row r="703" spans="1:19" x14ac:dyDescent="0.25">
      <c r="A703" s="104">
        <v>40626.595300925925</v>
      </c>
      <c r="B703" s="105">
        <v>59.965000152587891</v>
      </c>
      <c r="C703" s="106">
        <v>552.297119140625</v>
      </c>
      <c r="O703" s="91">
        <f t="shared" si="50"/>
        <v>1</v>
      </c>
      <c r="P703" s="91">
        <f t="shared" si="51"/>
        <v>0</v>
      </c>
      <c r="Q703" s="91">
        <f t="shared" si="52"/>
        <v>1</v>
      </c>
      <c r="R703" s="93">
        <f t="shared" si="53"/>
        <v>5.001068115234375E-3</v>
      </c>
      <c r="S703" s="91">
        <f t="shared" si="54"/>
        <v>5.001068115234375E-3</v>
      </c>
    </row>
    <row r="704" spans="1:19" x14ac:dyDescent="0.25">
      <c r="A704" s="104">
        <v>40626.595324074071</v>
      </c>
      <c r="B704" s="105">
        <v>59.964000701904297</v>
      </c>
      <c r="C704" s="106">
        <v>551.73681640625</v>
      </c>
      <c r="O704" s="91">
        <f t="shared" si="50"/>
        <v>1</v>
      </c>
      <c r="P704" s="91">
        <f t="shared" si="51"/>
        <v>0</v>
      </c>
      <c r="Q704" s="91">
        <f t="shared" si="52"/>
        <v>1</v>
      </c>
      <c r="R704" s="93">
        <f t="shared" si="53"/>
        <v>-9.9945068359375E-4</v>
      </c>
      <c r="S704" s="91">
        <f t="shared" si="54"/>
        <v>9.9945068359375E-4</v>
      </c>
    </row>
    <row r="705" spans="1:19" x14ac:dyDescent="0.25">
      <c r="A705" s="104">
        <v>40626.595347222225</v>
      </c>
      <c r="B705" s="105">
        <v>59.964000701904297</v>
      </c>
      <c r="C705" s="106">
        <v>552.36712646484375</v>
      </c>
      <c r="O705" s="91">
        <f t="shared" si="50"/>
        <v>1</v>
      </c>
      <c r="P705" s="91">
        <f t="shared" si="51"/>
        <v>0</v>
      </c>
      <c r="Q705" s="91">
        <f t="shared" si="52"/>
        <v>1</v>
      </c>
      <c r="R705" s="93">
        <f t="shared" si="53"/>
        <v>0</v>
      </c>
      <c r="S705" s="91">
        <f t="shared" si="54"/>
        <v>0</v>
      </c>
    </row>
    <row r="706" spans="1:19" x14ac:dyDescent="0.25">
      <c r="A706" s="104">
        <v>40626.595370370371</v>
      </c>
      <c r="B706" s="105">
        <v>59.964000701904297</v>
      </c>
      <c r="C706" s="106">
        <v>553.9273681640625</v>
      </c>
      <c r="O706" s="91">
        <f t="shared" si="50"/>
        <v>1</v>
      </c>
      <c r="P706" s="91">
        <f t="shared" si="51"/>
        <v>0</v>
      </c>
      <c r="Q706" s="91">
        <f t="shared" si="52"/>
        <v>1</v>
      </c>
      <c r="R706" s="93">
        <f t="shared" si="53"/>
        <v>0</v>
      </c>
      <c r="S706" s="91">
        <f t="shared" si="54"/>
        <v>0</v>
      </c>
    </row>
    <row r="707" spans="1:19" x14ac:dyDescent="0.25">
      <c r="A707" s="104">
        <v>40626.595393518517</v>
      </c>
      <c r="B707" s="105">
        <v>59.967998504638672</v>
      </c>
      <c r="C707" s="106">
        <v>553.9273681640625</v>
      </c>
      <c r="O707" s="91">
        <f t="shared" si="50"/>
        <v>1</v>
      </c>
      <c r="P707" s="91">
        <f t="shared" si="51"/>
        <v>0</v>
      </c>
      <c r="Q707" s="91">
        <f t="shared" si="52"/>
        <v>1</v>
      </c>
      <c r="R707" s="93">
        <f t="shared" si="53"/>
        <v>3.997802734375E-3</v>
      </c>
      <c r="S707" s="91">
        <f t="shared" si="54"/>
        <v>3.997802734375E-3</v>
      </c>
    </row>
    <row r="708" spans="1:19" x14ac:dyDescent="0.25">
      <c r="A708" s="104">
        <v>40626.595416666663</v>
      </c>
      <c r="B708" s="105">
        <v>59.967998504638672</v>
      </c>
      <c r="C708" s="106">
        <v>554.13104248046875</v>
      </c>
      <c r="O708" s="91">
        <f t="shared" si="50"/>
        <v>1</v>
      </c>
      <c r="P708" s="91">
        <f t="shared" si="51"/>
        <v>0</v>
      </c>
      <c r="Q708" s="91">
        <f t="shared" si="52"/>
        <v>1</v>
      </c>
      <c r="R708" s="93">
        <f t="shared" si="53"/>
        <v>0</v>
      </c>
      <c r="S708" s="91">
        <f t="shared" si="54"/>
        <v>0</v>
      </c>
    </row>
    <row r="709" spans="1:19" x14ac:dyDescent="0.25">
      <c r="A709" s="104">
        <v>40626.595439814817</v>
      </c>
      <c r="B709" s="105">
        <v>59.965999603271484</v>
      </c>
      <c r="C709" s="106">
        <v>554.13104248046875</v>
      </c>
      <c r="O709" s="91">
        <f t="shared" si="50"/>
        <v>1</v>
      </c>
      <c r="P709" s="91">
        <f t="shared" si="51"/>
        <v>0</v>
      </c>
      <c r="Q709" s="91">
        <f t="shared" si="52"/>
        <v>1</v>
      </c>
      <c r="R709" s="93">
        <f t="shared" si="53"/>
        <v>-1.9989013671875E-3</v>
      </c>
      <c r="S709" s="91">
        <f t="shared" si="54"/>
        <v>1.9989013671875E-3</v>
      </c>
    </row>
    <row r="710" spans="1:19" x14ac:dyDescent="0.25">
      <c r="A710" s="104">
        <v>40626.595462962963</v>
      </c>
      <c r="B710" s="105">
        <v>59.965999603271484</v>
      </c>
      <c r="C710" s="106">
        <v>554.1474609375</v>
      </c>
      <c r="O710" s="91">
        <f t="shared" si="50"/>
        <v>1</v>
      </c>
      <c r="P710" s="91">
        <f t="shared" si="51"/>
        <v>0</v>
      </c>
      <c r="Q710" s="91">
        <f t="shared" si="52"/>
        <v>1</v>
      </c>
      <c r="R710" s="93">
        <f t="shared" si="53"/>
        <v>0</v>
      </c>
      <c r="S710" s="91">
        <f t="shared" si="54"/>
        <v>0</v>
      </c>
    </row>
    <row r="711" spans="1:19" x14ac:dyDescent="0.25">
      <c r="A711" s="104">
        <v>40626.595486111109</v>
      </c>
      <c r="B711" s="105">
        <v>59.970001220703125</v>
      </c>
      <c r="C711" s="106">
        <v>554.1474609375</v>
      </c>
      <c r="O711" s="91">
        <f t="shared" si="50"/>
        <v>1</v>
      </c>
      <c r="P711" s="91">
        <f t="shared" si="51"/>
        <v>0</v>
      </c>
      <c r="Q711" s="91">
        <f t="shared" si="52"/>
        <v>1</v>
      </c>
      <c r="R711" s="93">
        <f t="shared" si="53"/>
        <v>4.001617431640625E-3</v>
      </c>
      <c r="S711" s="91">
        <f t="shared" si="54"/>
        <v>4.001617431640625E-3</v>
      </c>
    </row>
    <row r="712" spans="1:19" x14ac:dyDescent="0.25">
      <c r="A712" s="104">
        <v>40626.595509259256</v>
      </c>
      <c r="B712" s="105">
        <v>59.972000122070313</v>
      </c>
      <c r="C712" s="106">
        <v>555.18536376953125</v>
      </c>
      <c r="O712" s="91">
        <f t="shared" ref="O712:O775" si="55">IF(ROW()&lt;$O$5,0,1)</f>
        <v>1</v>
      </c>
      <c r="P712" s="91">
        <f t="shared" ref="P712:P775" si="56">IF((O712=1)*(B712&gt;$P$2),1,0)</f>
        <v>0</v>
      </c>
      <c r="Q712" s="91">
        <f t="shared" si="52"/>
        <v>1</v>
      </c>
      <c r="R712" s="93">
        <f t="shared" si="53"/>
        <v>1.9989013671875E-3</v>
      </c>
      <c r="S712" s="91">
        <f t="shared" si="54"/>
        <v>1.9989013671875E-3</v>
      </c>
    </row>
    <row r="713" spans="1:19" x14ac:dyDescent="0.25">
      <c r="A713" s="104">
        <v>40626.595532407409</v>
      </c>
      <c r="B713" s="105">
        <v>59.972000122070313</v>
      </c>
      <c r="C713" s="106">
        <v>555.18536376953125</v>
      </c>
      <c r="O713" s="91">
        <f t="shared" si="55"/>
        <v>1</v>
      </c>
      <c r="P713" s="91">
        <f t="shared" si="56"/>
        <v>0</v>
      </c>
      <c r="Q713" s="91">
        <f t="shared" ref="Q713:Q776" si="57">IF(ROW()&lt;O$3,0,1)</f>
        <v>1</v>
      </c>
      <c r="R713" s="93">
        <f t="shared" ref="R713:R776" si="58">B713-B712</f>
        <v>0</v>
      </c>
      <c r="S713" s="91">
        <f t="shared" ref="S713:S776" si="59">ABS(R713)</f>
        <v>0</v>
      </c>
    </row>
    <row r="714" spans="1:19" x14ac:dyDescent="0.25">
      <c r="A714" s="104">
        <v>40626.595555555556</v>
      </c>
      <c r="B714" s="105">
        <v>59.976001739501953</v>
      </c>
      <c r="C714" s="106">
        <v>554.84722900390625</v>
      </c>
      <c r="O714" s="91">
        <f t="shared" si="55"/>
        <v>1</v>
      </c>
      <c r="P714" s="91">
        <f t="shared" si="56"/>
        <v>0</v>
      </c>
      <c r="Q714" s="91">
        <f t="shared" si="57"/>
        <v>1</v>
      </c>
      <c r="R714" s="93">
        <f t="shared" si="58"/>
        <v>4.001617431640625E-3</v>
      </c>
      <c r="S714" s="91">
        <f t="shared" si="59"/>
        <v>4.001617431640625E-3</v>
      </c>
    </row>
    <row r="715" spans="1:19" x14ac:dyDescent="0.25">
      <c r="A715" s="104">
        <v>40626.595578703702</v>
      </c>
      <c r="B715" s="105">
        <v>59.977001190185547</v>
      </c>
      <c r="C715" s="106">
        <v>554.84722900390625</v>
      </c>
      <c r="O715" s="91">
        <f t="shared" si="55"/>
        <v>1</v>
      </c>
      <c r="P715" s="91">
        <f t="shared" si="56"/>
        <v>0</v>
      </c>
      <c r="Q715" s="91">
        <f t="shared" si="57"/>
        <v>1</v>
      </c>
      <c r="R715" s="93">
        <f t="shared" si="58"/>
        <v>9.9945068359375E-4</v>
      </c>
      <c r="S715" s="91">
        <f t="shared" si="59"/>
        <v>9.9945068359375E-4</v>
      </c>
    </row>
    <row r="716" spans="1:19" x14ac:dyDescent="0.25">
      <c r="A716" s="104">
        <v>40626.595601851855</v>
      </c>
      <c r="B716" s="105">
        <v>59.977001190185547</v>
      </c>
      <c r="C716" s="106">
        <v>555.46368408203125</v>
      </c>
      <c r="O716" s="91">
        <f t="shared" si="55"/>
        <v>1</v>
      </c>
      <c r="P716" s="91">
        <f t="shared" si="56"/>
        <v>0</v>
      </c>
      <c r="Q716" s="91">
        <f t="shared" si="57"/>
        <v>1</v>
      </c>
      <c r="R716" s="93">
        <f t="shared" si="58"/>
        <v>0</v>
      </c>
      <c r="S716" s="91">
        <f t="shared" si="59"/>
        <v>0</v>
      </c>
    </row>
    <row r="717" spans="1:19" x14ac:dyDescent="0.25">
      <c r="A717" s="104">
        <v>40626.595625000002</v>
      </c>
      <c r="B717" s="105">
        <v>59.981998443603516</v>
      </c>
      <c r="C717" s="106">
        <v>555.77984619140625</v>
      </c>
      <c r="O717" s="91">
        <f t="shared" si="55"/>
        <v>1</v>
      </c>
      <c r="P717" s="91">
        <f t="shared" si="56"/>
        <v>0</v>
      </c>
      <c r="Q717" s="91">
        <f t="shared" si="57"/>
        <v>1</v>
      </c>
      <c r="R717" s="93">
        <f t="shared" si="58"/>
        <v>4.99725341796875E-3</v>
      </c>
      <c r="S717" s="91">
        <f t="shared" si="59"/>
        <v>4.99725341796875E-3</v>
      </c>
    </row>
    <row r="718" spans="1:19" x14ac:dyDescent="0.25">
      <c r="A718" s="104">
        <v>40626.595648148148</v>
      </c>
      <c r="B718" s="105">
        <v>59.985000610351563</v>
      </c>
      <c r="C718" s="106">
        <v>554.30096435546875</v>
      </c>
      <c r="O718" s="91">
        <f t="shared" si="55"/>
        <v>1</v>
      </c>
      <c r="P718" s="91">
        <f t="shared" si="56"/>
        <v>0</v>
      </c>
      <c r="Q718" s="91">
        <f t="shared" si="57"/>
        <v>1</v>
      </c>
      <c r="R718" s="93">
        <f t="shared" si="58"/>
        <v>3.002166748046875E-3</v>
      </c>
      <c r="S718" s="91">
        <f t="shared" si="59"/>
        <v>3.002166748046875E-3</v>
      </c>
    </row>
    <row r="719" spans="1:19" x14ac:dyDescent="0.25">
      <c r="A719" s="104">
        <v>40626.595671296294</v>
      </c>
      <c r="B719" s="105">
        <v>59.983001708984375</v>
      </c>
      <c r="C719" s="106">
        <v>554.129150390625</v>
      </c>
      <c r="O719" s="91">
        <f t="shared" si="55"/>
        <v>1</v>
      </c>
      <c r="P719" s="91">
        <f t="shared" si="56"/>
        <v>0</v>
      </c>
      <c r="Q719" s="91">
        <f t="shared" si="57"/>
        <v>1</v>
      </c>
      <c r="R719" s="93">
        <f t="shared" si="58"/>
        <v>-1.9989013671875E-3</v>
      </c>
      <c r="S719" s="91">
        <f t="shared" si="59"/>
        <v>1.9989013671875E-3</v>
      </c>
    </row>
    <row r="720" spans="1:19" x14ac:dyDescent="0.25">
      <c r="A720" s="104">
        <v>40626.595694444448</v>
      </c>
      <c r="B720" s="105">
        <v>59.980998992919922</v>
      </c>
      <c r="C720" s="106">
        <v>554.129150390625</v>
      </c>
      <c r="O720" s="91">
        <f t="shared" si="55"/>
        <v>1</v>
      </c>
      <c r="P720" s="91">
        <f t="shared" si="56"/>
        <v>0</v>
      </c>
      <c r="Q720" s="91">
        <f t="shared" si="57"/>
        <v>1</v>
      </c>
      <c r="R720" s="93">
        <f t="shared" si="58"/>
        <v>-2.002716064453125E-3</v>
      </c>
      <c r="S720" s="91">
        <f t="shared" si="59"/>
        <v>2.002716064453125E-3</v>
      </c>
    </row>
    <row r="721" spans="1:19" x14ac:dyDescent="0.25">
      <c r="A721" s="104">
        <v>40626.595717592594</v>
      </c>
      <c r="B721" s="105">
        <v>59.979999542236328</v>
      </c>
      <c r="C721" s="106">
        <v>554.129150390625</v>
      </c>
      <c r="O721" s="91">
        <f t="shared" si="55"/>
        <v>1</v>
      </c>
      <c r="P721" s="91">
        <f t="shared" si="56"/>
        <v>0</v>
      </c>
      <c r="Q721" s="91">
        <f t="shared" si="57"/>
        <v>1</v>
      </c>
      <c r="R721" s="93">
        <f t="shared" si="58"/>
        <v>-9.9945068359375E-4</v>
      </c>
      <c r="S721" s="91">
        <f t="shared" si="59"/>
        <v>9.9945068359375E-4</v>
      </c>
    </row>
    <row r="722" spans="1:19" x14ac:dyDescent="0.25">
      <c r="A722" s="104">
        <v>40626.59574074074</v>
      </c>
      <c r="B722" s="105">
        <v>59.979000091552734</v>
      </c>
      <c r="C722" s="106">
        <v>554.2734375</v>
      </c>
      <c r="O722" s="91">
        <f t="shared" si="55"/>
        <v>1</v>
      </c>
      <c r="P722" s="91">
        <f t="shared" si="56"/>
        <v>0</v>
      </c>
      <c r="Q722" s="91">
        <f t="shared" si="57"/>
        <v>1</v>
      </c>
      <c r="R722" s="93">
        <f t="shared" si="58"/>
        <v>-9.9945068359375E-4</v>
      </c>
      <c r="S722" s="91">
        <f t="shared" si="59"/>
        <v>9.9945068359375E-4</v>
      </c>
    </row>
    <row r="723" spans="1:19" x14ac:dyDescent="0.25">
      <c r="A723" s="104">
        <v>40626.595763888887</v>
      </c>
      <c r="B723" s="105">
        <v>59.980998992919922</v>
      </c>
      <c r="C723" s="106">
        <v>554.2734375</v>
      </c>
      <c r="O723" s="91">
        <f t="shared" si="55"/>
        <v>1</v>
      </c>
      <c r="P723" s="91">
        <f t="shared" si="56"/>
        <v>0</v>
      </c>
      <c r="Q723" s="91">
        <f t="shared" si="57"/>
        <v>1</v>
      </c>
      <c r="R723" s="93">
        <f t="shared" si="58"/>
        <v>1.9989013671875E-3</v>
      </c>
      <c r="S723" s="91">
        <f t="shared" si="59"/>
        <v>1.9989013671875E-3</v>
      </c>
    </row>
    <row r="724" spans="1:19" x14ac:dyDescent="0.25">
      <c r="A724" s="104">
        <v>40626.59578703704</v>
      </c>
      <c r="B724" s="105">
        <v>59.980998992919922</v>
      </c>
      <c r="C724" s="106">
        <v>554.0546875</v>
      </c>
      <c r="O724" s="91">
        <f t="shared" si="55"/>
        <v>1</v>
      </c>
      <c r="P724" s="91">
        <f t="shared" si="56"/>
        <v>0</v>
      </c>
      <c r="Q724" s="91">
        <f t="shared" si="57"/>
        <v>1</v>
      </c>
      <c r="R724" s="93">
        <f t="shared" si="58"/>
        <v>0</v>
      </c>
      <c r="S724" s="91">
        <f t="shared" si="59"/>
        <v>0</v>
      </c>
    </row>
    <row r="725" spans="1:19" x14ac:dyDescent="0.25">
      <c r="A725" s="104">
        <v>40626.595810185187</v>
      </c>
      <c r="B725" s="105">
        <v>59.984001159667969</v>
      </c>
      <c r="C725" s="106">
        <v>554.0546875</v>
      </c>
      <c r="O725" s="91">
        <f t="shared" si="55"/>
        <v>1</v>
      </c>
      <c r="P725" s="91">
        <f t="shared" si="56"/>
        <v>0</v>
      </c>
      <c r="Q725" s="91">
        <f t="shared" si="57"/>
        <v>1</v>
      </c>
      <c r="R725" s="93">
        <f t="shared" si="58"/>
        <v>3.002166748046875E-3</v>
      </c>
      <c r="S725" s="91">
        <f t="shared" si="59"/>
        <v>3.002166748046875E-3</v>
      </c>
    </row>
    <row r="726" spans="1:19" x14ac:dyDescent="0.25">
      <c r="A726" s="104">
        <v>40626.595833333333</v>
      </c>
      <c r="B726" s="105">
        <v>59.987998962402344</v>
      </c>
      <c r="C726" s="106">
        <v>552.891845703125</v>
      </c>
      <c r="O726" s="91">
        <f t="shared" si="55"/>
        <v>1</v>
      </c>
      <c r="P726" s="91">
        <f t="shared" si="56"/>
        <v>0</v>
      </c>
      <c r="Q726" s="91">
        <f t="shared" si="57"/>
        <v>1</v>
      </c>
      <c r="R726" s="93">
        <f t="shared" si="58"/>
        <v>3.997802734375E-3</v>
      </c>
      <c r="S726" s="91">
        <f t="shared" si="59"/>
        <v>3.997802734375E-3</v>
      </c>
    </row>
    <row r="727" spans="1:19" x14ac:dyDescent="0.25">
      <c r="A727" s="104">
        <v>40626.595856481479</v>
      </c>
      <c r="B727" s="105">
        <v>59.987998962402344</v>
      </c>
      <c r="C727" s="106">
        <v>552.891845703125</v>
      </c>
      <c r="O727" s="91">
        <f t="shared" si="55"/>
        <v>1</v>
      </c>
      <c r="P727" s="91">
        <f t="shared" si="56"/>
        <v>0</v>
      </c>
      <c r="Q727" s="91">
        <f t="shared" si="57"/>
        <v>1</v>
      </c>
      <c r="R727" s="93">
        <f t="shared" si="58"/>
        <v>0</v>
      </c>
      <c r="S727" s="91">
        <f t="shared" si="59"/>
        <v>0</v>
      </c>
    </row>
    <row r="728" spans="1:19" x14ac:dyDescent="0.25">
      <c r="A728" s="104">
        <v>40626.595879629633</v>
      </c>
      <c r="B728" s="105">
        <v>60.008998870849609</v>
      </c>
      <c r="C728" s="106">
        <v>555.478271484375</v>
      </c>
      <c r="O728" s="91">
        <f t="shared" si="55"/>
        <v>1</v>
      </c>
      <c r="P728" s="91">
        <f t="shared" si="56"/>
        <v>1</v>
      </c>
      <c r="Q728" s="91">
        <f t="shared" si="57"/>
        <v>1</v>
      </c>
      <c r="R728" s="93">
        <f t="shared" si="58"/>
        <v>2.0999908447265625E-2</v>
      </c>
      <c r="S728" s="91">
        <f t="shared" si="59"/>
        <v>2.0999908447265625E-2</v>
      </c>
    </row>
    <row r="729" spans="1:19" x14ac:dyDescent="0.25">
      <c r="A729" s="104">
        <v>40626.595902777779</v>
      </c>
      <c r="B729" s="105">
        <v>60.014999389648438</v>
      </c>
      <c r="C729" s="106">
        <v>555.478271484375</v>
      </c>
      <c r="O729" s="91">
        <f t="shared" si="55"/>
        <v>1</v>
      </c>
      <c r="P729" s="91">
        <f t="shared" si="56"/>
        <v>1</v>
      </c>
      <c r="Q729" s="91">
        <f t="shared" si="57"/>
        <v>1</v>
      </c>
      <c r="R729" s="93">
        <f t="shared" si="58"/>
        <v>6.000518798828125E-3</v>
      </c>
      <c r="S729" s="91">
        <f t="shared" si="59"/>
        <v>6.000518798828125E-3</v>
      </c>
    </row>
    <row r="730" spans="1:19" x14ac:dyDescent="0.25">
      <c r="A730" s="104">
        <v>40626.595925925925</v>
      </c>
      <c r="B730" s="105">
        <v>60.020999908447266</v>
      </c>
      <c r="C730" s="106">
        <v>553.1685791015625</v>
      </c>
      <c r="O730" s="91">
        <f t="shared" si="55"/>
        <v>1</v>
      </c>
      <c r="P730" s="91">
        <f t="shared" si="56"/>
        <v>1</v>
      </c>
      <c r="Q730" s="91">
        <f t="shared" si="57"/>
        <v>1</v>
      </c>
      <c r="R730" s="93">
        <f t="shared" si="58"/>
        <v>6.000518798828125E-3</v>
      </c>
      <c r="S730" s="91">
        <f t="shared" si="59"/>
        <v>6.000518798828125E-3</v>
      </c>
    </row>
    <row r="731" spans="1:19" x14ac:dyDescent="0.25">
      <c r="A731" s="104">
        <v>40626.595949074072</v>
      </c>
      <c r="B731" s="105">
        <v>60.027000427246094</v>
      </c>
      <c r="C731" s="106">
        <v>553.1685791015625</v>
      </c>
      <c r="O731" s="91">
        <f t="shared" si="55"/>
        <v>1</v>
      </c>
      <c r="P731" s="91">
        <f t="shared" si="56"/>
        <v>1</v>
      </c>
      <c r="Q731" s="91">
        <f t="shared" si="57"/>
        <v>1</v>
      </c>
      <c r="R731" s="93">
        <f t="shared" si="58"/>
        <v>6.000518798828125E-3</v>
      </c>
      <c r="S731" s="91">
        <f t="shared" si="59"/>
        <v>6.000518798828125E-3</v>
      </c>
    </row>
    <row r="732" spans="1:19" x14ac:dyDescent="0.25">
      <c r="A732" s="104">
        <v>40626.595972222225</v>
      </c>
      <c r="B732" s="105">
        <v>60.025001525878906</v>
      </c>
      <c r="C732" s="106">
        <v>551.98486328125</v>
      </c>
      <c r="O732" s="91">
        <f t="shared" si="55"/>
        <v>1</v>
      </c>
      <c r="P732" s="91">
        <f t="shared" si="56"/>
        <v>1</v>
      </c>
      <c r="Q732" s="91">
        <f t="shared" si="57"/>
        <v>1</v>
      </c>
      <c r="R732" s="93">
        <f t="shared" si="58"/>
        <v>-1.9989013671875E-3</v>
      </c>
      <c r="S732" s="91">
        <f t="shared" si="59"/>
        <v>1.9989013671875E-3</v>
      </c>
    </row>
    <row r="733" spans="1:19" x14ac:dyDescent="0.25">
      <c r="A733" s="104">
        <v>40626.595995370371</v>
      </c>
      <c r="B733" s="105">
        <v>60.025001525878906</v>
      </c>
      <c r="C733" s="106">
        <v>551.98486328125</v>
      </c>
      <c r="O733" s="91">
        <f t="shared" si="55"/>
        <v>1</v>
      </c>
      <c r="P733" s="91">
        <f t="shared" si="56"/>
        <v>1</v>
      </c>
      <c r="Q733" s="91">
        <f t="shared" si="57"/>
        <v>1</v>
      </c>
      <c r="R733" s="93">
        <f t="shared" si="58"/>
        <v>0</v>
      </c>
      <c r="S733" s="91">
        <f t="shared" si="59"/>
        <v>0</v>
      </c>
    </row>
    <row r="734" spans="1:19" x14ac:dyDescent="0.25">
      <c r="A734" s="104">
        <v>40626.596018518518</v>
      </c>
      <c r="B734" s="105">
        <v>60.023998260498047</v>
      </c>
      <c r="C734" s="106">
        <v>552.9873046875</v>
      </c>
      <c r="O734" s="91">
        <f t="shared" si="55"/>
        <v>1</v>
      </c>
      <c r="P734" s="91">
        <f t="shared" si="56"/>
        <v>1</v>
      </c>
      <c r="Q734" s="91">
        <f t="shared" si="57"/>
        <v>1</v>
      </c>
      <c r="R734" s="93">
        <f t="shared" si="58"/>
        <v>-1.003265380859375E-3</v>
      </c>
      <c r="S734" s="91">
        <f t="shared" si="59"/>
        <v>1.003265380859375E-3</v>
      </c>
    </row>
    <row r="735" spans="1:19" x14ac:dyDescent="0.25">
      <c r="A735" s="104">
        <v>40626.596041666664</v>
      </c>
      <c r="B735" s="105">
        <v>60.023998260498047</v>
      </c>
      <c r="C735" s="106">
        <v>552.9873046875</v>
      </c>
      <c r="O735" s="91">
        <f t="shared" si="55"/>
        <v>1</v>
      </c>
      <c r="P735" s="91">
        <f t="shared" si="56"/>
        <v>1</v>
      </c>
      <c r="Q735" s="91">
        <f t="shared" si="57"/>
        <v>1</v>
      </c>
      <c r="R735" s="93">
        <f t="shared" si="58"/>
        <v>0</v>
      </c>
      <c r="S735" s="91">
        <f t="shared" si="59"/>
        <v>0</v>
      </c>
    </row>
    <row r="736" spans="1:19" x14ac:dyDescent="0.25">
      <c r="A736" s="104">
        <v>40626.596064814818</v>
      </c>
      <c r="B736" s="105">
        <v>60.023998260498047</v>
      </c>
      <c r="C736" s="106">
        <v>553.00091552734375</v>
      </c>
      <c r="O736" s="91">
        <f t="shared" si="55"/>
        <v>1</v>
      </c>
      <c r="P736" s="91">
        <f t="shared" si="56"/>
        <v>1</v>
      </c>
      <c r="Q736" s="91">
        <f t="shared" si="57"/>
        <v>1</v>
      </c>
      <c r="R736" s="93">
        <f t="shared" si="58"/>
        <v>0</v>
      </c>
      <c r="S736" s="91">
        <f t="shared" si="59"/>
        <v>0</v>
      </c>
    </row>
    <row r="737" spans="1:19" x14ac:dyDescent="0.25">
      <c r="A737" s="104">
        <v>40626.596087962964</v>
      </c>
      <c r="B737" s="105">
        <v>60.023998260498047</v>
      </c>
      <c r="C737" s="106">
        <v>553.00091552734375</v>
      </c>
      <c r="O737" s="91">
        <f t="shared" si="55"/>
        <v>1</v>
      </c>
      <c r="P737" s="91">
        <f t="shared" si="56"/>
        <v>1</v>
      </c>
      <c r="Q737" s="91">
        <f t="shared" si="57"/>
        <v>1</v>
      </c>
      <c r="R737" s="93">
        <f t="shared" si="58"/>
        <v>0</v>
      </c>
      <c r="S737" s="91">
        <f t="shared" si="59"/>
        <v>0</v>
      </c>
    </row>
    <row r="738" spans="1:19" x14ac:dyDescent="0.25">
      <c r="A738" s="104">
        <v>40626.59611111111</v>
      </c>
      <c r="B738" s="105">
        <v>60.023998260498047</v>
      </c>
      <c r="C738" s="106">
        <v>552.3837890625</v>
      </c>
      <c r="O738" s="91">
        <f t="shared" si="55"/>
        <v>1</v>
      </c>
      <c r="P738" s="91">
        <f t="shared" si="56"/>
        <v>1</v>
      </c>
      <c r="Q738" s="91">
        <f t="shared" si="57"/>
        <v>1</v>
      </c>
      <c r="R738" s="93">
        <f t="shared" si="58"/>
        <v>0</v>
      </c>
      <c r="S738" s="91">
        <f t="shared" si="59"/>
        <v>0</v>
      </c>
    </row>
    <row r="739" spans="1:19" x14ac:dyDescent="0.25">
      <c r="A739" s="104">
        <v>40626.596134259256</v>
      </c>
      <c r="B739" s="105">
        <v>60.022998809814453</v>
      </c>
      <c r="C739" s="106">
        <v>552.3837890625</v>
      </c>
      <c r="O739" s="91">
        <f t="shared" si="55"/>
        <v>1</v>
      </c>
      <c r="P739" s="91">
        <f t="shared" si="56"/>
        <v>1</v>
      </c>
      <c r="Q739" s="91">
        <f t="shared" si="57"/>
        <v>1</v>
      </c>
      <c r="R739" s="93">
        <f t="shared" si="58"/>
        <v>-9.9945068359375E-4</v>
      </c>
      <c r="S739" s="91">
        <f t="shared" si="59"/>
        <v>9.9945068359375E-4</v>
      </c>
    </row>
    <row r="740" spans="1:19" x14ac:dyDescent="0.25">
      <c r="A740" s="104">
        <v>40626.59615740741</v>
      </c>
      <c r="B740" s="105">
        <v>60.027000427246094</v>
      </c>
      <c r="C740" s="106">
        <v>553.2294921875</v>
      </c>
      <c r="O740" s="91">
        <f t="shared" si="55"/>
        <v>1</v>
      </c>
      <c r="P740" s="91">
        <f t="shared" si="56"/>
        <v>1</v>
      </c>
      <c r="Q740" s="91">
        <f t="shared" si="57"/>
        <v>1</v>
      </c>
      <c r="R740" s="93">
        <f t="shared" si="58"/>
        <v>4.001617431640625E-3</v>
      </c>
      <c r="S740" s="91">
        <f t="shared" si="59"/>
        <v>4.001617431640625E-3</v>
      </c>
    </row>
    <row r="741" spans="1:19" x14ac:dyDescent="0.25">
      <c r="A741" s="104">
        <v>40626.596180555556</v>
      </c>
      <c r="B741" s="105">
        <v>60.027000427246094</v>
      </c>
      <c r="C741" s="106">
        <v>553.2294921875</v>
      </c>
      <c r="O741" s="91">
        <f t="shared" si="55"/>
        <v>1</v>
      </c>
      <c r="P741" s="91">
        <f t="shared" si="56"/>
        <v>1</v>
      </c>
      <c r="Q741" s="91">
        <f t="shared" si="57"/>
        <v>1</v>
      </c>
      <c r="R741" s="93">
        <f t="shared" si="58"/>
        <v>0</v>
      </c>
      <c r="S741" s="91">
        <f t="shared" si="59"/>
        <v>0</v>
      </c>
    </row>
    <row r="742" spans="1:19" x14ac:dyDescent="0.25">
      <c r="A742" s="104">
        <v>40626.596203703702</v>
      </c>
      <c r="B742" s="105">
        <v>60.027000427246094</v>
      </c>
      <c r="C742" s="106">
        <v>552.91973876953125</v>
      </c>
      <c r="O742" s="91">
        <f t="shared" si="55"/>
        <v>1</v>
      </c>
      <c r="P742" s="91">
        <f t="shared" si="56"/>
        <v>1</v>
      </c>
      <c r="Q742" s="91">
        <f t="shared" si="57"/>
        <v>1</v>
      </c>
      <c r="R742" s="93">
        <f t="shared" si="58"/>
        <v>0</v>
      </c>
      <c r="S742" s="91">
        <f t="shared" si="59"/>
        <v>0</v>
      </c>
    </row>
    <row r="743" spans="1:19" x14ac:dyDescent="0.25">
      <c r="A743" s="104">
        <v>40626.596226851849</v>
      </c>
      <c r="B743" s="105">
        <v>60.027000427246094</v>
      </c>
      <c r="C743" s="106">
        <v>552.91973876953125</v>
      </c>
      <c r="O743" s="91">
        <f t="shared" si="55"/>
        <v>1</v>
      </c>
      <c r="P743" s="91">
        <f t="shared" si="56"/>
        <v>1</v>
      </c>
      <c r="Q743" s="91">
        <f t="shared" si="57"/>
        <v>1</v>
      </c>
      <c r="R743" s="93">
        <f t="shared" si="58"/>
        <v>0</v>
      </c>
      <c r="S743" s="91">
        <f t="shared" si="59"/>
        <v>0</v>
      </c>
    </row>
    <row r="744" spans="1:19" x14ac:dyDescent="0.25">
      <c r="A744" s="104">
        <v>40626.596250000002</v>
      </c>
      <c r="B744" s="105">
        <v>60.023998260498047</v>
      </c>
      <c r="C744" s="106">
        <v>552.31341552734375</v>
      </c>
      <c r="O744" s="91">
        <f t="shared" si="55"/>
        <v>1</v>
      </c>
      <c r="P744" s="91">
        <f t="shared" si="56"/>
        <v>1</v>
      </c>
      <c r="Q744" s="91">
        <f t="shared" si="57"/>
        <v>1</v>
      </c>
      <c r="R744" s="93">
        <f t="shared" si="58"/>
        <v>-3.002166748046875E-3</v>
      </c>
      <c r="S744" s="91">
        <f t="shared" si="59"/>
        <v>3.002166748046875E-3</v>
      </c>
    </row>
    <row r="745" spans="1:19" x14ac:dyDescent="0.25">
      <c r="A745" s="104">
        <v>40626.596273148149</v>
      </c>
      <c r="B745" s="105">
        <v>60.023998260498047</v>
      </c>
      <c r="C745" s="106">
        <v>552.31341552734375</v>
      </c>
      <c r="O745" s="91">
        <f t="shared" si="55"/>
        <v>1</v>
      </c>
      <c r="P745" s="91">
        <f t="shared" si="56"/>
        <v>1</v>
      </c>
      <c r="Q745" s="91">
        <f t="shared" si="57"/>
        <v>1</v>
      </c>
      <c r="R745" s="93">
        <f t="shared" si="58"/>
        <v>0</v>
      </c>
      <c r="S745" s="91">
        <f t="shared" si="59"/>
        <v>0</v>
      </c>
    </row>
    <row r="746" spans="1:19" x14ac:dyDescent="0.25">
      <c r="A746" s="104">
        <v>40626.596296296295</v>
      </c>
      <c r="B746" s="105">
        <v>60.022998809814453</v>
      </c>
      <c r="C746" s="106">
        <v>552.5338134765625</v>
      </c>
      <c r="O746" s="91">
        <f t="shared" si="55"/>
        <v>1</v>
      </c>
      <c r="P746" s="91">
        <f t="shared" si="56"/>
        <v>1</v>
      </c>
      <c r="Q746" s="91">
        <f t="shared" si="57"/>
        <v>1</v>
      </c>
      <c r="R746" s="93">
        <f t="shared" si="58"/>
        <v>-9.9945068359375E-4</v>
      </c>
      <c r="S746" s="91">
        <f t="shared" si="59"/>
        <v>9.9945068359375E-4</v>
      </c>
    </row>
    <row r="747" spans="1:19" x14ac:dyDescent="0.25">
      <c r="A747" s="104">
        <v>40626.596319444441</v>
      </c>
      <c r="B747" s="105">
        <v>60.022998809814453</v>
      </c>
      <c r="C747" s="106">
        <v>552.5338134765625</v>
      </c>
      <c r="O747" s="91">
        <f t="shared" si="55"/>
        <v>1</v>
      </c>
      <c r="P747" s="91">
        <f t="shared" si="56"/>
        <v>1</v>
      </c>
      <c r="Q747" s="91">
        <f t="shared" si="57"/>
        <v>1</v>
      </c>
      <c r="R747" s="93">
        <f t="shared" si="58"/>
        <v>0</v>
      </c>
      <c r="S747" s="91">
        <f t="shared" si="59"/>
        <v>0</v>
      </c>
    </row>
    <row r="748" spans="1:19" x14ac:dyDescent="0.25">
      <c r="A748" s="104">
        <v>40626.596342592595</v>
      </c>
      <c r="B748" s="105">
        <v>60.020999908447266</v>
      </c>
      <c r="C748" s="106">
        <v>552.051025390625</v>
      </c>
      <c r="O748" s="91">
        <f t="shared" si="55"/>
        <v>1</v>
      </c>
      <c r="P748" s="91">
        <f t="shared" si="56"/>
        <v>1</v>
      </c>
      <c r="Q748" s="91">
        <f t="shared" si="57"/>
        <v>1</v>
      </c>
      <c r="R748" s="93">
        <f t="shared" si="58"/>
        <v>-1.9989013671875E-3</v>
      </c>
      <c r="S748" s="91">
        <f t="shared" si="59"/>
        <v>1.9989013671875E-3</v>
      </c>
    </row>
    <row r="749" spans="1:19" x14ac:dyDescent="0.25">
      <c r="A749" s="104">
        <v>40626.596365740741</v>
      </c>
      <c r="B749" s="105">
        <v>60.016998291015625</v>
      </c>
      <c r="C749" s="106">
        <v>552.051025390625</v>
      </c>
      <c r="O749" s="91">
        <f t="shared" si="55"/>
        <v>1</v>
      </c>
      <c r="P749" s="91">
        <f t="shared" si="56"/>
        <v>1</v>
      </c>
      <c r="Q749" s="91">
        <f t="shared" si="57"/>
        <v>1</v>
      </c>
      <c r="R749" s="93">
        <f t="shared" si="58"/>
        <v>-4.001617431640625E-3</v>
      </c>
      <c r="S749" s="91">
        <f t="shared" si="59"/>
        <v>4.001617431640625E-3</v>
      </c>
    </row>
    <row r="750" spans="1:19" x14ac:dyDescent="0.25">
      <c r="A750" s="104">
        <v>40626.596388888887</v>
      </c>
      <c r="B750" s="105">
        <v>60.016998291015625</v>
      </c>
      <c r="C750" s="106">
        <v>552.14593505859375</v>
      </c>
      <c r="O750" s="91">
        <f t="shared" si="55"/>
        <v>1</v>
      </c>
      <c r="P750" s="91">
        <f t="shared" si="56"/>
        <v>1</v>
      </c>
      <c r="Q750" s="91">
        <f t="shared" si="57"/>
        <v>1</v>
      </c>
      <c r="R750" s="93">
        <f t="shared" si="58"/>
        <v>0</v>
      </c>
      <c r="S750" s="91">
        <f t="shared" si="59"/>
        <v>0</v>
      </c>
    </row>
    <row r="751" spans="1:19" x14ac:dyDescent="0.25">
      <c r="A751" s="104">
        <v>40626.596412037034</v>
      </c>
      <c r="B751" s="105">
        <v>60.020999908447266</v>
      </c>
      <c r="C751" s="106">
        <v>552.14593505859375</v>
      </c>
      <c r="O751" s="91">
        <f t="shared" si="55"/>
        <v>1</v>
      </c>
      <c r="P751" s="91">
        <f t="shared" si="56"/>
        <v>1</v>
      </c>
      <c r="Q751" s="91">
        <f t="shared" si="57"/>
        <v>1</v>
      </c>
      <c r="R751" s="93">
        <f t="shared" si="58"/>
        <v>4.001617431640625E-3</v>
      </c>
      <c r="S751" s="91">
        <f t="shared" si="59"/>
        <v>4.001617431640625E-3</v>
      </c>
    </row>
    <row r="752" spans="1:19" x14ac:dyDescent="0.25">
      <c r="A752" s="104">
        <v>40626.596435185187</v>
      </c>
      <c r="B752" s="105">
        <v>60.025001525878906</v>
      </c>
      <c r="C752" s="106">
        <v>550.65301513671875</v>
      </c>
      <c r="O752" s="91">
        <f t="shared" si="55"/>
        <v>1</v>
      </c>
      <c r="P752" s="91">
        <f t="shared" si="56"/>
        <v>1</v>
      </c>
      <c r="Q752" s="91">
        <f t="shared" si="57"/>
        <v>1</v>
      </c>
      <c r="R752" s="93">
        <f t="shared" si="58"/>
        <v>4.001617431640625E-3</v>
      </c>
      <c r="S752" s="91">
        <f t="shared" si="59"/>
        <v>4.001617431640625E-3</v>
      </c>
    </row>
    <row r="753" spans="1:19" x14ac:dyDescent="0.25">
      <c r="A753" s="104">
        <v>40626.596458333333</v>
      </c>
      <c r="B753" s="105">
        <v>60.027999877929687</v>
      </c>
      <c r="C753" s="106">
        <v>549.58001708984375</v>
      </c>
      <c r="O753" s="91">
        <f t="shared" si="55"/>
        <v>1</v>
      </c>
      <c r="P753" s="91">
        <f t="shared" si="56"/>
        <v>1</v>
      </c>
      <c r="Q753" s="91">
        <f t="shared" si="57"/>
        <v>1</v>
      </c>
      <c r="R753" s="93">
        <f t="shared" si="58"/>
        <v>2.99835205078125E-3</v>
      </c>
      <c r="S753" s="91">
        <f t="shared" si="59"/>
        <v>2.99835205078125E-3</v>
      </c>
    </row>
    <row r="754" spans="1:19" x14ac:dyDescent="0.25">
      <c r="A754" s="104">
        <v>40626.59648148148</v>
      </c>
      <c r="B754" s="105">
        <v>60.027000427246094</v>
      </c>
      <c r="C754" s="106">
        <v>549.58001708984375</v>
      </c>
      <c r="O754" s="91">
        <f t="shared" si="55"/>
        <v>1</v>
      </c>
      <c r="P754" s="91">
        <f t="shared" si="56"/>
        <v>1</v>
      </c>
      <c r="Q754" s="91">
        <f t="shared" si="57"/>
        <v>1</v>
      </c>
      <c r="R754" s="93">
        <f t="shared" si="58"/>
        <v>-9.9945068359375E-4</v>
      </c>
      <c r="S754" s="91">
        <f t="shared" si="59"/>
        <v>9.9945068359375E-4</v>
      </c>
    </row>
    <row r="755" spans="1:19" x14ac:dyDescent="0.25">
      <c r="A755" s="104">
        <v>40626.596504629626</v>
      </c>
      <c r="B755" s="105">
        <v>60.020000457763672</v>
      </c>
      <c r="C755" s="106">
        <v>549.58001708984375</v>
      </c>
      <c r="O755" s="91">
        <f t="shared" si="55"/>
        <v>1</v>
      </c>
      <c r="P755" s="91">
        <f t="shared" si="56"/>
        <v>1</v>
      </c>
      <c r="Q755" s="91">
        <f t="shared" si="57"/>
        <v>1</v>
      </c>
      <c r="R755" s="93">
        <f t="shared" si="58"/>
        <v>-6.999969482421875E-3</v>
      </c>
      <c r="S755" s="91">
        <f t="shared" si="59"/>
        <v>6.999969482421875E-3</v>
      </c>
    </row>
    <row r="756" spans="1:19" x14ac:dyDescent="0.25">
      <c r="A756" s="104">
        <v>40626.59652777778</v>
      </c>
      <c r="B756" s="105">
        <v>60.019001007080078</v>
      </c>
      <c r="C756" s="106">
        <v>551.23358154296875</v>
      </c>
      <c r="O756" s="91">
        <f t="shared" si="55"/>
        <v>1</v>
      </c>
      <c r="P756" s="91">
        <f t="shared" si="56"/>
        <v>1</v>
      </c>
      <c r="Q756" s="91">
        <f t="shared" si="57"/>
        <v>1</v>
      </c>
      <c r="R756" s="93">
        <f t="shared" si="58"/>
        <v>-9.9945068359375E-4</v>
      </c>
      <c r="S756" s="91">
        <f t="shared" si="59"/>
        <v>9.9945068359375E-4</v>
      </c>
    </row>
    <row r="757" spans="1:19" x14ac:dyDescent="0.25">
      <c r="A757" s="104">
        <v>40626.596550925926</v>
      </c>
      <c r="B757" s="105">
        <v>60.019001007080078</v>
      </c>
      <c r="C757" s="106"/>
      <c r="O757" s="91">
        <f t="shared" si="55"/>
        <v>1</v>
      </c>
      <c r="P757" s="91">
        <f t="shared" si="56"/>
        <v>1</v>
      </c>
      <c r="Q757" s="91">
        <f t="shared" si="57"/>
        <v>1</v>
      </c>
      <c r="R757" s="93">
        <f t="shared" si="58"/>
        <v>0</v>
      </c>
      <c r="S757" s="91">
        <f t="shared" si="59"/>
        <v>0</v>
      </c>
    </row>
    <row r="758" spans="1:19" x14ac:dyDescent="0.25">
      <c r="A758" s="104">
        <v>40626.596574074072</v>
      </c>
      <c r="B758" s="105">
        <v>60.019001007080078</v>
      </c>
      <c r="C758" s="106"/>
      <c r="O758" s="91">
        <f t="shared" si="55"/>
        <v>1</v>
      </c>
      <c r="P758" s="91">
        <f t="shared" si="56"/>
        <v>1</v>
      </c>
      <c r="Q758" s="91">
        <f t="shared" si="57"/>
        <v>1</v>
      </c>
      <c r="R758" s="93">
        <f t="shared" si="58"/>
        <v>0</v>
      </c>
      <c r="S758" s="91">
        <f t="shared" si="59"/>
        <v>0</v>
      </c>
    </row>
    <row r="759" spans="1:19" x14ac:dyDescent="0.25">
      <c r="A759" s="104">
        <v>40626.596597222226</v>
      </c>
      <c r="B759" s="105">
        <v>60.020000457763672</v>
      </c>
      <c r="C759" s="106"/>
      <c r="O759" s="91">
        <f t="shared" si="55"/>
        <v>1</v>
      </c>
      <c r="P759" s="91">
        <f t="shared" si="56"/>
        <v>1</v>
      </c>
      <c r="Q759" s="91">
        <f t="shared" si="57"/>
        <v>1</v>
      </c>
      <c r="R759" s="93">
        <f t="shared" si="58"/>
        <v>9.9945068359375E-4</v>
      </c>
      <c r="S759" s="91">
        <f t="shared" si="59"/>
        <v>9.9945068359375E-4</v>
      </c>
    </row>
    <row r="760" spans="1:19" x14ac:dyDescent="0.25">
      <c r="A760" s="104">
        <v>40626.596620370372</v>
      </c>
      <c r="B760" s="105">
        <v>60.020000457763672</v>
      </c>
      <c r="C760" s="106"/>
      <c r="O760" s="91">
        <f t="shared" si="55"/>
        <v>1</v>
      </c>
      <c r="P760" s="91">
        <f t="shared" si="56"/>
        <v>1</v>
      </c>
      <c r="Q760" s="91">
        <f t="shared" si="57"/>
        <v>1</v>
      </c>
      <c r="R760" s="93">
        <f t="shared" si="58"/>
        <v>0</v>
      </c>
      <c r="S760" s="91">
        <f t="shared" si="59"/>
        <v>0</v>
      </c>
    </row>
    <row r="761" spans="1:19" x14ac:dyDescent="0.25">
      <c r="A761" s="104">
        <v>40626.596643518518</v>
      </c>
      <c r="B761" s="105">
        <v>60.019001007080078</v>
      </c>
      <c r="C761" s="106"/>
      <c r="O761" s="91">
        <f t="shared" si="55"/>
        <v>1</v>
      </c>
      <c r="P761" s="91">
        <f t="shared" si="56"/>
        <v>1</v>
      </c>
      <c r="Q761" s="91">
        <f t="shared" si="57"/>
        <v>1</v>
      </c>
      <c r="R761" s="93">
        <f t="shared" si="58"/>
        <v>-9.9945068359375E-4</v>
      </c>
      <c r="S761" s="91">
        <f t="shared" si="59"/>
        <v>9.9945068359375E-4</v>
      </c>
    </row>
    <row r="762" spans="1:19" x14ac:dyDescent="0.25">
      <c r="A762" s="104">
        <v>40626.596666666665</v>
      </c>
      <c r="B762" s="105">
        <v>60.014999389648438</v>
      </c>
      <c r="C762" s="106"/>
      <c r="O762" s="91">
        <f t="shared" si="55"/>
        <v>1</v>
      </c>
      <c r="P762" s="91">
        <f t="shared" si="56"/>
        <v>1</v>
      </c>
      <c r="Q762" s="91">
        <f t="shared" si="57"/>
        <v>1</v>
      </c>
      <c r="R762" s="93">
        <f t="shared" si="58"/>
        <v>-4.001617431640625E-3</v>
      </c>
      <c r="S762" s="91">
        <f t="shared" si="59"/>
        <v>4.001617431640625E-3</v>
      </c>
    </row>
    <row r="763" spans="1:19" x14ac:dyDescent="0.25">
      <c r="A763" s="104">
        <v>40626.596689814818</v>
      </c>
      <c r="B763" s="105">
        <v>60.014999389648438</v>
      </c>
      <c r="C763" s="106"/>
      <c r="O763" s="91">
        <f t="shared" si="55"/>
        <v>1</v>
      </c>
      <c r="P763" s="91">
        <f t="shared" si="56"/>
        <v>1</v>
      </c>
      <c r="Q763" s="91">
        <f t="shared" si="57"/>
        <v>1</v>
      </c>
      <c r="R763" s="93">
        <f t="shared" si="58"/>
        <v>0</v>
      </c>
      <c r="S763" s="91">
        <f t="shared" si="59"/>
        <v>0</v>
      </c>
    </row>
    <row r="764" spans="1:19" x14ac:dyDescent="0.25">
      <c r="A764" s="104">
        <v>40626.596712962964</v>
      </c>
      <c r="B764" s="105">
        <v>60.01300048828125</v>
      </c>
      <c r="C764" s="106"/>
      <c r="O764" s="91">
        <f t="shared" si="55"/>
        <v>1</v>
      </c>
      <c r="P764" s="91">
        <f t="shared" si="56"/>
        <v>1</v>
      </c>
      <c r="Q764" s="91">
        <f t="shared" si="57"/>
        <v>1</v>
      </c>
      <c r="R764" s="93">
        <f t="shared" si="58"/>
        <v>-1.9989013671875E-3</v>
      </c>
      <c r="S764" s="91">
        <f t="shared" si="59"/>
        <v>1.9989013671875E-3</v>
      </c>
    </row>
    <row r="765" spans="1:19" x14ac:dyDescent="0.25">
      <c r="A765" s="104">
        <v>40626.596736111111</v>
      </c>
      <c r="B765" s="105">
        <v>60.011001586914063</v>
      </c>
      <c r="C765" s="106"/>
      <c r="O765" s="91">
        <f t="shared" si="55"/>
        <v>1</v>
      </c>
      <c r="P765" s="91">
        <f t="shared" si="56"/>
        <v>1</v>
      </c>
      <c r="Q765" s="91">
        <f t="shared" si="57"/>
        <v>1</v>
      </c>
      <c r="R765" s="93">
        <f t="shared" si="58"/>
        <v>-1.9989013671875E-3</v>
      </c>
      <c r="S765" s="91">
        <f t="shared" si="59"/>
        <v>1.9989013671875E-3</v>
      </c>
    </row>
    <row r="766" spans="1:19" x14ac:dyDescent="0.25">
      <c r="A766" s="104">
        <v>40626.596759259257</v>
      </c>
      <c r="B766" s="105">
        <v>59.999000549316406</v>
      </c>
      <c r="C766" s="106"/>
      <c r="O766" s="91">
        <f t="shared" si="55"/>
        <v>1</v>
      </c>
      <c r="P766" s="91">
        <f t="shared" si="56"/>
        <v>0</v>
      </c>
      <c r="Q766" s="91">
        <f t="shared" si="57"/>
        <v>1</v>
      </c>
      <c r="R766" s="93">
        <f t="shared" si="58"/>
        <v>-1.200103759765625E-2</v>
      </c>
      <c r="S766" s="91">
        <f t="shared" si="59"/>
        <v>1.200103759765625E-2</v>
      </c>
    </row>
    <row r="767" spans="1:19" x14ac:dyDescent="0.25">
      <c r="A767" s="104">
        <v>40626.596782407411</v>
      </c>
      <c r="B767" s="105">
        <v>59.999000549316406</v>
      </c>
      <c r="C767" s="106"/>
      <c r="O767" s="91">
        <f t="shared" si="55"/>
        <v>1</v>
      </c>
      <c r="P767" s="91">
        <f t="shared" si="56"/>
        <v>0</v>
      </c>
      <c r="Q767" s="91">
        <f t="shared" si="57"/>
        <v>1</v>
      </c>
      <c r="R767" s="93">
        <f t="shared" si="58"/>
        <v>0</v>
      </c>
      <c r="S767" s="91">
        <f t="shared" si="59"/>
        <v>0</v>
      </c>
    </row>
    <row r="768" spans="1:19" x14ac:dyDescent="0.25">
      <c r="A768" s="104">
        <v>40626.596805555557</v>
      </c>
      <c r="B768" s="105">
        <v>59.994998931884766</v>
      </c>
      <c r="C768" s="106"/>
      <c r="O768" s="91">
        <f t="shared" si="55"/>
        <v>1</v>
      </c>
      <c r="P768" s="91">
        <f t="shared" si="56"/>
        <v>0</v>
      </c>
      <c r="Q768" s="91">
        <f t="shared" si="57"/>
        <v>1</v>
      </c>
      <c r="R768" s="93">
        <f t="shared" si="58"/>
        <v>-4.001617431640625E-3</v>
      </c>
      <c r="S768" s="91">
        <f t="shared" si="59"/>
        <v>4.001617431640625E-3</v>
      </c>
    </row>
    <row r="769" spans="1:19" x14ac:dyDescent="0.25">
      <c r="A769" s="104">
        <v>40626.596828703703</v>
      </c>
      <c r="B769" s="105">
        <v>59.990001678466797</v>
      </c>
      <c r="C769" s="106"/>
      <c r="O769" s="91">
        <f t="shared" si="55"/>
        <v>1</v>
      </c>
      <c r="P769" s="91">
        <f t="shared" si="56"/>
        <v>0</v>
      </c>
      <c r="Q769" s="91">
        <f t="shared" si="57"/>
        <v>1</v>
      </c>
      <c r="R769" s="93">
        <f t="shared" si="58"/>
        <v>-4.99725341796875E-3</v>
      </c>
      <c r="S769" s="91">
        <f t="shared" si="59"/>
        <v>4.99725341796875E-3</v>
      </c>
    </row>
    <row r="770" spans="1:19" x14ac:dyDescent="0.25">
      <c r="A770" s="104">
        <v>40626.596851851849</v>
      </c>
      <c r="B770" s="105">
        <v>59.98699951171875</v>
      </c>
      <c r="C770" s="106"/>
      <c r="O770" s="91">
        <f t="shared" si="55"/>
        <v>1</v>
      </c>
      <c r="P770" s="91">
        <f t="shared" si="56"/>
        <v>0</v>
      </c>
      <c r="Q770" s="91">
        <f t="shared" si="57"/>
        <v>1</v>
      </c>
      <c r="R770" s="93">
        <f t="shared" si="58"/>
        <v>-3.002166748046875E-3</v>
      </c>
      <c r="S770" s="91">
        <f t="shared" si="59"/>
        <v>3.002166748046875E-3</v>
      </c>
    </row>
    <row r="771" spans="1:19" x14ac:dyDescent="0.25">
      <c r="A771" s="104">
        <v>40626.596875000003</v>
      </c>
      <c r="B771" s="105">
        <v>59.98699951171875</v>
      </c>
      <c r="C771" s="106"/>
      <c r="O771" s="91">
        <f t="shared" si="55"/>
        <v>1</v>
      </c>
      <c r="P771" s="91">
        <f t="shared" si="56"/>
        <v>0</v>
      </c>
      <c r="Q771" s="91">
        <f t="shared" si="57"/>
        <v>1</v>
      </c>
      <c r="R771" s="93">
        <f t="shared" si="58"/>
        <v>0</v>
      </c>
      <c r="S771" s="91">
        <f t="shared" si="59"/>
        <v>0</v>
      </c>
    </row>
    <row r="772" spans="1:19" x14ac:dyDescent="0.25">
      <c r="A772" s="104">
        <v>40626.596898148149</v>
      </c>
      <c r="B772" s="105">
        <v>59.98699951171875</v>
      </c>
      <c r="C772" s="106"/>
      <c r="O772" s="91">
        <f t="shared" si="55"/>
        <v>1</v>
      </c>
      <c r="P772" s="91">
        <f t="shared" si="56"/>
        <v>0</v>
      </c>
      <c r="Q772" s="91">
        <f t="shared" si="57"/>
        <v>1</v>
      </c>
      <c r="R772" s="93">
        <f t="shared" si="58"/>
        <v>0</v>
      </c>
      <c r="S772" s="91">
        <f t="shared" si="59"/>
        <v>0</v>
      </c>
    </row>
    <row r="773" spans="1:19" x14ac:dyDescent="0.25">
      <c r="A773" s="104">
        <v>40626.596921296295</v>
      </c>
      <c r="B773" s="105">
        <v>59.98699951171875</v>
      </c>
      <c r="C773" s="106"/>
      <c r="O773" s="91">
        <f t="shared" si="55"/>
        <v>1</v>
      </c>
      <c r="P773" s="91">
        <f t="shared" si="56"/>
        <v>0</v>
      </c>
      <c r="Q773" s="91">
        <f t="shared" si="57"/>
        <v>1</v>
      </c>
      <c r="R773" s="93">
        <f t="shared" si="58"/>
        <v>0</v>
      </c>
      <c r="S773" s="91">
        <f t="shared" si="59"/>
        <v>0</v>
      </c>
    </row>
    <row r="774" spans="1:19" x14ac:dyDescent="0.25">
      <c r="A774" s="104">
        <v>40626.596944444442</v>
      </c>
      <c r="B774" s="105">
        <v>59.98699951171875</v>
      </c>
      <c r="C774" s="106"/>
      <c r="O774" s="91">
        <f t="shared" si="55"/>
        <v>1</v>
      </c>
      <c r="P774" s="91">
        <f t="shared" si="56"/>
        <v>0</v>
      </c>
      <c r="Q774" s="91">
        <f t="shared" si="57"/>
        <v>1</v>
      </c>
      <c r="R774" s="93">
        <f t="shared" si="58"/>
        <v>0</v>
      </c>
      <c r="S774" s="91">
        <f t="shared" si="59"/>
        <v>0</v>
      </c>
    </row>
    <row r="775" spans="1:19" x14ac:dyDescent="0.25">
      <c r="A775" s="104">
        <v>40626.596967592595</v>
      </c>
      <c r="B775" s="105">
        <v>59.98699951171875</v>
      </c>
      <c r="C775" s="106"/>
      <c r="O775" s="91">
        <f t="shared" si="55"/>
        <v>1</v>
      </c>
      <c r="P775" s="91">
        <f t="shared" si="56"/>
        <v>0</v>
      </c>
      <c r="Q775" s="91">
        <f t="shared" si="57"/>
        <v>1</v>
      </c>
      <c r="R775" s="93">
        <f t="shared" si="58"/>
        <v>0</v>
      </c>
      <c r="S775" s="91">
        <f t="shared" si="59"/>
        <v>0</v>
      </c>
    </row>
    <row r="776" spans="1:19" x14ac:dyDescent="0.25">
      <c r="A776" s="104">
        <v>40626.596990740742</v>
      </c>
      <c r="B776" s="105">
        <v>59.98699951171875</v>
      </c>
      <c r="C776" s="106"/>
      <c r="O776" s="91">
        <f t="shared" ref="O776:O839" si="60">IF(ROW()&lt;$O$5,0,1)</f>
        <v>1</v>
      </c>
      <c r="P776" s="91">
        <f t="shared" ref="P776:P839" si="61">IF((O776=1)*(B776&gt;$P$2),1,0)</f>
        <v>0</v>
      </c>
      <c r="Q776" s="91">
        <f t="shared" si="57"/>
        <v>1</v>
      </c>
      <c r="R776" s="93">
        <f t="shared" si="58"/>
        <v>0</v>
      </c>
      <c r="S776" s="91">
        <f t="shared" si="59"/>
        <v>0</v>
      </c>
    </row>
    <row r="777" spans="1:19" x14ac:dyDescent="0.25">
      <c r="A777" s="104">
        <v>40626.597013888888</v>
      </c>
      <c r="B777" s="105">
        <v>59.986000061035156</v>
      </c>
      <c r="C777" s="106"/>
      <c r="O777" s="91">
        <f t="shared" si="60"/>
        <v>1</v>
      </c>
      <c r="P777" s="91">
        <f t="shared" si="61"/>
        <v>0</v>
      </c>
      <c r="Q777" s="91">
        <f t="shared" ref="Q777:Q840" si="62">IF(ROW()&lt;O$3,0,1)</f>
        <v>1</v>
      </c>
      <c r="R777" s="93">
        <f t="shared" ref="R777:R840" si="63">B777-B776</f>
        <v>-9.9945068359375E-4</v>
      </c>
      <c r="S777" s="91">
        <f t="shared" ref="S777:S840" si="64">ABS(R777)</f>
        <v>9.9945068359375E-4</v>
      </c>
    </row>
    <row r="778" spans="1:19" x14ac:dyDescent="0.25">
      <c r="A778" s="104">
        <v>40626.597037037034</v>
      </c>
      <c r="B778" s="105">
        <v>59.984001159667969</v>
      </c>
      <c r="C778" s="106"/>
      <c r="O778" s="91">
        <f t="shared" si="60"/>
        <v>1</v>
      </c>
      <c r="P778" s="91">
        <f t="shared" si="61"/>
        <v>0</v>
      </c>
      <c r="Q778" s="91">
        <f t="shared" si="62"/>
        <v>1</v>
      </c>
      <c r="R778" s="93">
        <f t="shared" si="63"/>
        <v>-1.9989013671875E-3</v>
      </c>
      <c r="S778" s="91">
        <f t="shared" si="64"/>
        <v>1.9989013671875E-3</v>
      </c>
    </row>
    <row r="779" spans="1:19" x14ac:dyDescent="0.25">
      <c r="A779" s="104">
        <v>40626.597060185188</v>
      </c>
      <c r="B779" s="105">
        <v>59.988998413085937</v>
      </c>
      <c r="C779" s="106"/>
      <c r="O779" s="91">
        <f t="shared" si="60"/>
        <v>1</v>
      </c>
      <c r="P779" s="91">
        <f t="shared" si="61"/>
        <v>0</v>
      </c>
      <c r="Q779" s="91">
        <f t="shared" si="62"/>
        <v>1</v>
      </c>
      <c r="R779" s="93">
        <f t="shared" si="63"/>
        <v>4.99725341796875E-3</v>
      </c>
      <c r="S779" s="91">
        <f t="shared" si="64"/>
        <v>4.99725341796875E-3</v>
      </c>
    </row>
    <row r="780" spans="1:19" x14ac:dyDescent="0.25">
      <c r="A780" s="104">
        <v>40626.597083333334</v>
      </c>
      <c r="B780" s="105">
        <v>59.988998413085937</v>
      </c>
      <c r="C780" s="106"/>
      <c r="O780" s="91">
        <f t="shared" si="60"/>
        <v>1</v>
      </c>
      <c r="P780" s="91">
        <f t="shared" si="61"/>
        <v>0</v>
      </c>
      <c r="Q780" s="91">
        <f t="shared" si="62"/>
        <v>1</v>
      </c>
      <c r="R780" s="93">
        <f t="shared" si="63"/>
        <v>0</v>
      </c>
      <c r="S780" s="91">
        <f t="shared" si="64"/>
        <v>0</v>
      </c>
    </row>
    <row r="781" spans="1:19" x14ac:dyDescent="0.25">
      <c r="A781" s="104">
        <v>40626.59710648148</v>
      </c>
      <c r="B781" s="105">
        <v>59.988998413085937</v>
      </c>
      <c r="C781" s="106"/>
      <c r="O781" s="91">
        <f t="shared" si="60"/>
        <v>1</v>
      </c>
      <c r="P781" s="91">
        <f t="shared" si="61"/>
        <v>0</v>
      </c>
      <c r="Q781" s="91">
        <f t="shared" si="62"/>
        <v>1</v>
      </c>
      <c r="R781" s="93">
        <f t="shared" si="63"/>
        <v>0</v>
      </c>
      <c r="S781" s="91">
        <f t="shared" si="64"/>
        <v>0</v>
      </c>
    </row>
    <row r="782" spans="1:19" x14ac:dyDescent="0.25">
      <c r="A782" s="104">
        <v>40626.597129629627</v>
      </c>
      <c r="B782" s="105">
        <v>59.990001678466797</v>
      </c>
      <c r="C782" s="106"/>
      <c r="O782" s="91">
        <f t="shared" si="60"/>
        <v>1</v>
      </c>
      <c r="P782" s="91">
        <f t="shared" si="61"/>
        <v>0</v>
      </c>
      <c r="Q782" s="91">
        <f t="shared" si="62"/>
        <v>1</v>
      </c>
      <c r="R782" s="93">
        <f t="shared" si="63"/>
        <v>1.003265380859375E-3</v>
      </c>
      <c r="S782" s="91">
        <f t="shared" si="64"/>
        <v>1.003265380859375E-3</v>
      </c>
    </row>
    <row r="783" spans="1:19" x14ac:dyDescent="0.25">
      <c r="A783" s="104">
        <v>40626.59715277778</v>
      </c>
      <c r="B783" s="105">
        <v>59.990001678466797</v>
      </c>
      <c r="C783" s="106"/>
      <c r="O783" s="91">
        <f t="shared" si="60"/>
        <v>1</v>
      </c>
      <c r="P783" s="91">
        <f t="shared" si="61"/>
        <v>0</v>
      </c>
      <c r="Q783" s="91">
        <f t="shared" si="62"/>
        <v>1</v>
      </c>
      <c r="R783" s="93">
        <f t="shared" si="63"/>
        <v>0</v>
      </c>
      <c r="S783" s="91">
        <f t="shared" si="64"/>
        <v>0</v>
      </c>
    </row>
    <row r="784" spans="1:19" x14ac:dyDescent="0.25">
      <c r="A784" s="104">
        <v>40626.597175925926</v>
      </c>
      <c r="B784" s="105">
        <v>59.991001129150391</v>
      </c>
      <c r="C784" s="106"/>
      <c r="O784" s="91">
        <f t="shared" si="60"/>
        <v>1</v>
      </c>
      <c r="P784" s="91">
        <f t="shared" si="61"/>
        <v>0</v>
      </c>
      <c r="Q784" s="91">
        <f t="shared" si="62"/>
        <v>1</v>
      </c>
      <c r="R784" s="93">
        <f t="shared" si="63"/>
        <v>9.9945068359375E-4</v>
      </c>
      <c r="S784" s="91">
        <f t="shared" si="64"/>
        <v>9.9945068359375E-4</v>
      </c>
    </row>
    <row r="785" spans="1:19" x14ac:dyDescent="0.25">
      <c r="A785" s="104">
        <v>40626.597199074073</v>
      </c>
      <c r="B785" s="105">
        <v>59.987998962402344</v>
      </c>
      <c r="C785" s="106"/>
      <c r="O785" s="91">
        <f t="shared" si="60"/>
        <v>1</v>
      </c>
      <c r="P785" s="91">
        <f t="shared" si="61"/>
        <v>0</v>
      </c>
      <c r="Q785" s="91">
        <f t="shared" si="62"/>
        <v>1</v>
      </c>
      <c r="R785" s="93">
        <f t="shared" si="63"/>
        <v>-3.002166748046875E-3</v>
      </c>
      <c r="S785" s="91">
        <f t="shared" si="64"/>
        <v>3.002166748046875E-3</v>
      </c>
    </row>
    <row r="786" spans="1:19" x14ac:dyDescent="0.25">
      <c r="A786" s="104">
        <v>40626.597222222219</v>
      </c>
      <c r="B786" s="105">
        <v>59.976001739501953</v>
      </c>
      <c r="C786" s="106"/>
      <c r="O786" s="91">
        <f t="shared" si="60"/>
        <v>1</v>
      </c>
      <c r="P786" s="91">
        <f t="shared" si="61"/>
        <v>0</v>
      </c>
      <c r="Q786" s="91">
        <f t="shared" si="62"/>
        <v>1</v>
      </c>
      <c r="R786" s="93">
        <f t="shared" si="63"/>
        <v>-1.1997222900390625E-2</v>
      </c>
      <c r="S786" s="91">
        <f t="shared" si="64"/>
        <v>1.1997222900390625E-2</v>
      </c>
    </row>
    <row r="787" spans="1:19" x14ac:dyDescent="0.25">
      <c r="A787" s="104">
        <v>40626.597245370373</v>
      </c>
      <c r="B787" s="105">
        <v>59.976001739501953</v>
      </c>
      <c r="C787" s="106"/>
      <c r="O787" s="91">
        <f t="shared" si="60"/>
        <v>1</v>
      </c>
      <c r="P787" s="91">
        <f t="shared" si="61"/>
        <v>0</v>
      </c>
      <c r="Q787" s="91">
        <f t="shared" si="62"/>
        <v>1</v>
      </c>
      <c r="R787" s="93">
        <f t="shared" si="63"/>
        <v>0</v>
      </c>
      <c r="S787" s="91">
        <f t="shared" si="64"/>
        <v>0</v>
      </c>
    </row>
    <row r="788" spans="1:19" x14ac:dyDescent="0.25">
      <c r="A788" s="104">
        <v>40626.597268518519</v>
      </c>
      <c r="B788" s="105">
        <v>59.970001220703125</v>
      </c>
      <c r="C788" s="106"/>
      <c r="O788" s="91">
        <f t="shared" si="60"/>
        <v>1</v>
      </c>
      <c r="P788" s="91">
        <f t="shared" si="61"/>
        <v>0</v>
      </c>
      <c r="Q788" s="91">
        <f t="shared" si="62"/>
        <v>1</v>
      </c>
      <c r="R788" s="93">
        <f t="shared" si="63"/>
        <v>-6.000518798828125E-3</v>
      </c>
      <c r="S788" s="91">
        <f t="shared" si="64"/>
        <v>6.000518798828125E-3</v>
      </c>
    </row>
    <row r="789" spans="1:19" x14ac:dyDescent="0.25">
      <c r="A789" s="104">
        <v>40626.597291666665</v>
      </c>
      <c r="B789" s="105">
        <v>59.972000122070313</v>
      </c>
      <c r="C789" s="106"/>
      <c r="O789" s="91">
        <f t="shared" si="60"/>
        <v>1</v>
      </c>
      <c r="P789" s="91">
        <f t="shared" si="61"/>
        <v>0</v>
      </c>
      <c r="Q789" s="91">
        <f t="shared" si="62"/>
        <v>1</v>
      </c>
      <c r="R789" s="93">
        <f t="shared" si="63"/>
        <v>1.9989013671875E-3</v>
      </c>
      <c r="S789" s="91">
        <f t="shared" si="64"/>
        <v>1.9989013671875E-3</v>
      </c>
    </row>
    <row r="790" spans="1:19" x14ac:dyDescent="0.25">
      <c r="A790" s="104">
        <v>40626.597314814811</v>
      </c>
      <c r="B790" s="105">
        <v>59.972000122070313</v>
      </c>
      <c r="C790" s="106"/>
      <c r="O790" s="91">
        <f t="shared" si="60"/>
        <v>1</v>
      </c>
      <c r="P790" s="91">
        <f t="shared" si="61"/>
        <v>0</v>
      </c>
      <c r="Q790" s="91">
        <f t="shared" si="62"/>
        <v>1</v>
      </c>
      <c r="R790" s="93">
        <f t="shared" si="63"/>
        <v>0</v>
      </c>
      <c r="S790" s="91">
        <f t="shared" si="64"/>
        <v>0</v>
      </c>
    </row>
    <row r="791" spans="1:19" x14ac:dyDescent="0.25">
      <c r="A791" s="104">
        <v>40626.597337962965</v>
      </c>
      <c r="B791" s="105">
        <v>59.974998474121094</v>
      </c>
      <c r="C791" s="106"/>
      <c r="O791" s="91">
        <f t="shared" si="60"/>
        <v>1</v>
      </c>
      <c r="P791" s="91">
        <f t="shared" si="61"/>
        <v>0</v>
      </c>
      <c r="Q791" s="91">
        <f t="shared" si="62"/>
        <v>1</v>
      </c>
      <c r="R791" s="93">
        <f t="shared" si="63"/>
        <v>2.99835205078125E-3</v>
      </c>
      <c r="S791" s="91">
        <f t="shared" si="64"/>
        <v>2.99835205078125E-3</v>
      </c>
    </row>
    <row r="792" spans="1:19" x14ac:dyDescent="0.25">
      <c r="A792" s="104">
        <v>40626.597361111111</v>
      </c>
      <c r="B792" s="105">
        <v>59.979000091552734</v>
      </c>
      <c r="C792" s="106"/>
      <c r="O792" s="91">
        <f t="shared" si="60"/>
        <v>1</v>
      </c>
      <c r="P792" s="91">
        <f t="shared" si="61"/>
        <v>0</v>
      </c>
      <c r="Q792" s="91">
        <f t="shared" si="62"/>
        <v>1</v>
      </c>
      <c r="R792" s="93">
        <f t="shared" si="63"/>
        <v>4.001617431640625E-3</v>
      </c>
      <c r="S792" s="91">
        <f t="shared" si="64"/>
        <v>4.001617431640625E-3</v>
      </c>
    </row>
    <row r="793" spans="1:19" x14ac:dyDescent="0.25">
      <c r="A793" s="104">
        <v>40626.597384259258</v>
      </c>
      <c r="B793" s="105">
        <v>59.979999542236328</v>
      </c>
      <c r="C793" s="106"/>
      <c r="O793" s="91">
        <f t="shared" si="60"/>
        <v>1</v>
      </c>
      <c r="P793" s="91">
        <f t="shared" si="61"/>
        <v>0</v>
      </c>
      <c r="Q793" s="91">
        <f t="shared" si="62"/>
        <v>1</v>
      </c>
      <c r="R793" s="93">
        <f t="shared" si="63"/>
        <v>9.9945068359375E-4</v>
      </c>
      <c r="S793" s="91">
        <f t="shared" si="64"/>
        <v>9.9945068359375E-4</v>
      </c>
    </row>
    <row r="794" spans="1:19" x14ac:dyDescent="0.25">
      <c r="A794" s="104">
        <v>40626.597407407404</v>
      </c>
      <c r="B794" s="105">
        <v>59.978000640869141</v>
      </c>
      <c r="C794" s="106"/>
      <c r="O794" s="91">
        <f t="shared" si="60"/>
        <v>1</v>
      </c>
      <c r="P794" s="91">
        <f t="shared" si="61"/>
        <v>0</v>
      </c>
      <c r="Q794" s="91">
        <f t="shared" si="62"/>
        <v>1</v>
      </c>
      <c r="R794" s="93">
        <f t="shared" si="63"/>
        <v>-1.9989013671875E-3</v>
      </c>
      <c r="S794" s="91">
        <f t="shared" si="64"/>
        <v>1.9989013671875E-3</v>
      </c>
    </row>
    <row r="795" spans="1:19" x14ac:dyDescent="0.25">
      <c r="A795" s="104">
        <v>40626.597430555557</v>
      </c>
      <c r="B795" s="105">
        <v>59.9739990234375</v>
      </c>
      <c r="C795" s="106"/>
      <c r="O795" s="91">
        <f t="shared" si="60"/>
        <v>1</v>
      </c>
      <c r="P795" s="91">
        <f t="shared" si="61"/>
        <v>0</v>
      </c>
      <c r="Q795" s="91">
        <f t="shared" si="62"/>
        <v>1</v>
      </c>
      <c r="R795" s="93">
        <f t="shared" si="63"/>
        <v>-4.001617431640625E-3</v>
      </c>
      <c r="S795" s="91">
        <f t="shared" si="64"/>
        <v>4.001617431640625E-3</v>
      </c>
    </row>
    <row r="796" spans="1:19" x14ac:dyDescent="0.25">
      <c r="A796" s="104">
        <v>40626.597453703704</v>
      </c>
      <c r="B796" s="105">
        <v>59.972000122070313</v>
      </c>
      <c r="C796" s="106"/>
      <c r="O796" s="91">
        <f t="shared" si="60"/>
        <v>1</v>
      </c>
      <c r="P796" s="91">
        <f t="shared" si="61"/>
        <v>0</v>
      </c>
      <c r="Q796" s="91">
        <f t="shared" si="62"/>
        <v>1</v>
      </c>
      <c r="R796" s="93">
        <f t="shared" si="63"/>
        <v>-1.9989013671875E-3</v>
      </c>
      <c r="S796" s="91">
        <f t="shared" si="64"/>
        <v>1.9989013671875E-3</v>
      </c>
    </row>
    <row r="797" spans="1:19" x14ac:dyDescent="0.25">
      <c r="A797" s="104">
        <v>40626.59747685185</v>
      </c>
      <c r="B797" s="105">
        <v>59.971000671386719</v>
      </c>
      <c r="C797" s="106"/>
      <c r="O797" s="91">
        <f t="shared" si="60"/>
        <v>1</v>
      </c>
      <c r="P797" s="91">
        <f t="shared" si="61"/>
        <v>0</v>
      </c>
      <c r="Q797" s="91">
        <f t="shared" si="62"/>
        <v>1</v>
      </c>
      <c r="R797" s="93">
        <f t="shared" si="63"/>
        <v>-9.9945068359375E-4</v>
      </c>
      <c r="S797" s="91">
        <f t="shared" si="64"/>
        <v>9.9945068359375E-4</v>
      </c>
    </row>
    <row r="798" spans="1:19" x14ac:dyDescent="0.25">
      <c r="A798" s="104">
        <v>40626.597500000003</v>
      </c>
      <c r="B798" s="105">
        <v>59.972999572753906</v>
      </c>
      <c r="C798" s="106"/>
      <c r="O798" s="91">
        <f t="shared" si="60"/>
        <v>1</v>
      </c>
      <c r="P798" s="91">
        <f t="shared" si="61"/>
        <v>0</v>
      </c>
      <c r="Q798" s="91">
        <f t="shared" si="62"/>
        <v>1</v>
      </c>
      <c r="R798" s="93">
        <f t="shared" si="63"/>
        <v>1.9989013671875E-3</v>
      </c>
      <c r="S798" s="91">
        <f t="shared" si="64"/>
        <v>1.9989013671875E-3</v>
      </c>
    </row>
    <row r="799" spans="1:19" x14ac:dyDescent="0.25">
      <c r="A799" s="104">
        <v>40626.59752314815</v>
      </c>
      <c r="B799" s="105">
        <v>59.976001739501953</v>
      </c>
      <c r="C799" s="106"/>
      <c r="O799" s="91">
        <f t="shared" si="60"/>
        <v>1</v>
      </c>
      <c r="P799" s="91">
        <f t="shared" si="61"/>
        <v>0</v>
      </c>
      <c r="Q799" s="91">
        <f t="shared" si="62"/>
        <v>1</v>
      </c>
      <c r="R799" s="93">
        <f t="shared" si="63"/>
        <v>3.002166748046875E-3</v>
      </c>
      <c r="S799" s="91">
        <f t="shared" si="64"/>
        <v>3.002166748046875E-3</v>
      </c>
    </row>
    <row r="800" spans="1:19" x14ac:dyDescent="0.25">
      <c r="A800" s="104">
        <v>40626.597546296296</v>
      </c>
      <c r="B800" s="105">
        <v>59.977001190185547</v>
      </c>
      <c r="C800" s="106"/>
      <c r="O800" s="91">
        <f t="shared" si="60"/>
        <v>1</v>
      </c>
      <c r="P800" s="91">
        <f t="shared" si="61"/>
        <v>0</v>
      </c>
      <c r="Q800" s="91">
        <f t="shared" si="62"/>
        <v>1</v>
      </c>
      <c r="R800" s="93">
        <f t="shared" si="63"/>
        <v>9.9945068359375E-4</v>
      </c>
      <c r="S800" s="91">
        <f t="shared" si="64"/>
        <v>9.9945068359375E-4</v>
      </c>
    </row>
    <row r="801" spans="1:19" x14ac:dyDescent="0.25">
      <c r="A801" s="104">
        <v>40626.597569444442</v>
      </c>
      <c r="B801" s="105">
        <v>59.977001190185547</v>
      </c>
      <c r="C801" s="106"/>
      <c r="O801" s="91">
        <f t="shared" si="60"/>
        <v>1</v>
      </c>
      <c r="P801" s="91">
        <f t="shared" si="61"/>
        <v>0</v>
      </c>
      <c r="Q801" s="91">
        <f t="shared" si="62"/>
        <v>1</v>
      </c>
      <c r="R801" s="93">
        <f t="shared" si="63"/>
        <v>0</v>
      </c>
      <c r="S801" s="91">
        <f t="shared" si="64"/>
        <v>0</v>
      </c>
    </row>
    <row r="802" spans="1:19" x14ac:dyDescent="0.25">
      <c r="A802" s="104">
        <v>40626.597592592596</v>
      </c>
      <c r="B802" s="105">
        <v>59.979000091552734</v>
      </c>
      <c r="C802" s="106"/>
      <c r="O802" s="91">
        <f t="shared" si="60"/>
        <v>1</v>
      </c>
      <c r="P802" s="91">
        <f t="shared" si="61"/>
        <v>0</v>
      </c>
      <c r="Q802" s="91">
        <f t="shared" si="62"/>
        <v>1</v>
      </c>
      <c r="R802" s="93">
        <f t="shared" si="63"/>
        <v>1.9989013671875E-3</v>
      </c>
      <c r="S802" s="91">
        <f t="shared" si="64"/>
        <v>1.9989013671875E-3</v>
      </c>
    </row>
    <row r="803" spans="1:19" x14ac:dyDescent="0.25">
      <c r="A803" s="104">
        <v>40626.597615740742</v>
      </c>
      <c r="B803" s="105">
        <v>59.980998992919922</v>
      </c>
      <c r="C803" s="106"/>
      <c r="O803" s="91">
        <f t="shared" si="60"/>
        <v>1</v>
      </c>
      <c r="P803" s="91">
        <f t="shared" si="61"/>
        <v>0</v>
      </c>
      <c r="Q803" s="91">
        <f t="shared" si="62"/>
        <v>1</v>
      </c>
      <c r="R803" s="93">
        <f t="shared" si="63"/>
        <v>1.9989013671875E-3</v>
      </c>
      <c r="S803" s="91">
        <f t="shared" si="64"/>
        <v>1.9989013671875E-3</v>
      </c>
    </row>
    <row r="804" spans="1:19" x14ac:dyDescent="0.25">
      <c r="A804" s="104">
        <v>40626.597638888888</v>
      </c>
      <c r="B804" s="105">
        <v>59.984001159667969</v>
      </c>
      <c r="C804" s="106"/>
      <c r="O804" s="91">
        <f t="shared" si="60"/>
        <v>1</v>
      </c>
      <c r="P804" s="91">
        <f t="shared" si="61"/>
        <v>0</v>
      </c>
      <c r="Q804" s="91">
        <f t="shared" si="62"/>
        <v>1</v>
      </c>
      <c r="R804" s="93">
        <f t="shared" si="63"/>
        <v>3.002166748046875E-3</v>
      </c>
      <c r="S804" s="91">
        <f t="shared" si="64"/>
        <v>3.002166748046875E-3</v>
      </c>
    </row>
    <row r="805" spans="1:19" x14ac:dyDescent="0.25">
      <c r="A805" s="104">
        <v>40626.597662037035</v>
      </c>
      <c r="B805" s="105">
        <v>59.986000061035156</v>
      </c>
      <c r="C805" s="106"/>
      <c r="O805" s="91">
        <f t="shared" si="60"/>
        <v>1</v>
      </c>
      <c r="P805" s="91">
        <f t="shared" si="61"/>
        <v>0</v>
      </c>
      <c r="Q805" s="91">
        <f t="shared" si="62"/>
        <v>1</v>
      </c>
      <c r="R805" s="93">
        <f t="shared" si="63"/>
        <v>1.9989013671875E-3</v>
      </c>
      <c r="S805" s="91">
        <f t="shared" si="64"/>
        <v>1.9989013671875E-3</v>
      </c>
    </row>
    <row r="806" spans="1:19" x14ac:dyDescent="0.25">
      <c r="A806" s="104">
        <v>40626.597685185188</v>
      </c>
      <c r="B806" s="105">
        <v>59.987998962402344</v>
      </c>
      <c r="C806" s="106"/>
      <c r="O806" s="91">
        <f t="shared" si="60"/>
        <v>1</v>
      </c>
      <c r="P806" s="91">
        <f t="shared" si="61"/>
        <v>0</v>
      </c>
      <c r="Q806" s="91">
        <f t="shared" si="62"/>
        <v>1</v>
      </c>
      <c r="R806" s="93">
        <f t="shared" si="63"/>
        <v>1.9989013671875E-3</v>
      </c>
      <c r="S806" s="91">
        <f t="shared" si="64"/>
        <v>1.9989013671875E-3</v>
      </c>
    </row>
    <row r="807" spans="1:19" x14ac:dyDescent="0.25">
      <c r="A807" s="104">
        <v>40626.597708333335</v>
      </c>
      <c r="B807" s="105">
        <v>59.991001129150391</v>
      </c>
      <c r="C807" s="106"/>
      <c r="O807" s="91">
        <f t="shared" si="60"/>
        <v>1</v>
      </c>
      <c r="P807" s="91">
        <f t="shared" si="61"/>
        <v>0</v>
      </c>
      <c r="Q807" s="91">
        <f t="shared" si="62"/>
        <v>1</v>
      </c>
      <c r="R807" s="93">
        <f t="shared" si="63"/>
        <v>3.002166748046875E-3</v>
      </c>
      <c r="S807" s="91">
        <f t="shared" si="64"/>
        <v>3.002166748046875E-3</v>
      </c>
    </row>
    <row r="808" spans="1:19" x14ac:dyDescent="0.25">
      <c r="A808" s="104">
        <v>40626.597731481481</v>
      </c>
      <c r="B808" s="105">
        <v>59.992000579833984</v>
      </c>
      <c r="C808" s="106"/>
      <c r="O808" s="91">
        <f t="shared" si="60"/>
        <v>1</v>
      </c>
      <c r="P808" s="91">
        <f t="shared" si="61"/>
        <v>0</v>
      </c>
      <c r="Q808" s="91">
        <f t="shared" si="62"/>
        <v>1</v>
      </c>
      <c r="R808" s="93">
        <f t="shared" si="63"/>
        <v>9.9945068359375E-4</v>
      </c>
      <c r="S808" s="91">
        <f t="shared" si="64"/>
        <v>9.9945068359375E-4</v>
      </c>
    </row>
    <row r="809" spans="1:19" x14ac:dyDescent="0.25">
      <c r="A809" s="104">
        <v>40626.597754629627</v>
      </c>
      <c r="B809" s="105">
        <v>59.991001129150391</v>
      </c>
      <c r="C809" s="106"/>
      <c r="O809" s="91">
        <f t="shared" si="60"/>
        <v>1</v>
      </c>
      <c r="P809" s="91">
        <f t="shared" si="61"/>
        <v>0</v>
      </c>
      <c r="Q809" s="91">
        <f t="shared" si="62"/>
        <v>1</v>
      </c>
      <c r="R809" s="93">
        <f t="shared" si="63"/>
        <v>-9.9945068359375E-4</v>
      </c>
      <c r="S809" s="91">
        <f t="shared" si="64"/>
        <v>9.9945068359375E-4</v>
      </c>
    </row>
    <row r="810" spans="1:19" x14ac:dyDescent="0.25">
      <c r="A810" s="104">
        <v>40626.597777777781</v>
      </c>
      <c r="B810" s="105">
        <v>59.991001129150391</v>
      </c>
      <c r="C810" s="106"/>
      <c r="O810" s="91">
        <f t="shared" si="60"/>
        <v>1</v>
      </c>
      <c r="P810" s="91">
        <f t="shared" si="61"/>
        <v>0</v>
      </c>
      <c r="Q810" s="91">
        <f t="shared" si="62"/>
        <v>1</v>
      </c>
      <c r="R810" s="93">
        <f t="shared" si="63"/>
        <v>0</v>
      </c>
      <c r="S810" s="91">
        <f t="shared" si="64"/>
        <v>0</v>
      </c>
    </row>
    <row r="811" spans="1:19" x14ac:dyDescent="0.25">
      <c r="A811" s="104">
        <v>40626.597800925927</v>
      </c>
      <c r="B811" s="105">
        <v>59.993999481201172</v>
      </c>
      <c r="C811" s="106"/>
      <c r="O811" s="91">
        <f t="shared" si="60"/>
        <v>1</v>
      </c>
      <c r="P811" s="91">
        <f t="shared" si="61"/>
        <v>0</v>
      </c>
      <c r="Q811" s="91">
        <f t="shared" si="62"/>
        <v>1</v>
      </c>
      <c r="R811" s="93">
        <f t="shared" si="63"/>
        <v>2.99835205078125E-3</v>
      </c>
      <c r="S811" s="91">
        <f t="shared" si="64"/>
        <v>2.99835205078125E-3</v>
      </c>
    </row>
    <row r="812" spans="1:19" x14ac:dyDescent="0.25">
      <c r="A812" s="104">
        <v>40626.597824074073</v>
      </c>
      <c r="B812" s="105">
        <v>59.998001098632813</v>
      </c>
      <c r="C812" s="106"/>
      <c r="O812" s="91">
        <f t="shared" si="60"/>
        <v>1</v>
      </c>
      <c r="P812" s="91">
        <f t="shared" si="61"/>
        <v>0</v>
      </c>
      <c r="Q812" s="91">
        <f t="shared" si="62"/>
        <v>1</v>
      </c>
      <c r="R812" s="93">
        <f t="shared" si="63"/>
        <v>4.001617431640625E-3</v>
      </c>
      <c r="S812" s="91">
        <f t="shared" si="64"/>
        <v>4.001617431640625E-3</v>
      </c>
    </row>
    <row r="813" spans="1:19" x14ac:dyDescent="0.25">
      <c r="A813" s="104">
        <v>40626.59784722222</v>
      </c>
      <c r="B813" s="105">
        <v>60.001998901367188</v>
      </c>
      <c r="C813" s="106"/>
      <c r="O813" s="91">
        <f t="shared" si="60"/>
        <v>1</v>
      </c>
      <c r="P813" s="91">
        <f t="shared" si="61"/>
        <v>1</v>
      </c>
      <c r="Q813" s="91">
        <f t="shared" si="62"/>
        <v>1</v>
      </c>
      <c r="R813" s="93">
        <f t="shared" si="63"/>
        <v>3.997802734375E-3</v>
      </c>
      <c r="S813" s="91">
        <f t="shared" si="64"/>
        <v>3.997802734375E-3</v>
      </c>
    </row>
    <row r="814" spans="1:19" x14ac:dyDescent="0.25">
      <c r="A814" s="104">
        <v>40626.597870370373</v>
      </c>
      <c r="B814" s="105">
        <v>60.005001068115234</v>
      </c>
      <c r="C814" s="106"/>
      <c r="O814" s="91">
        <f t="shared" si="60"/>
        <v>1</v>
      </c>
      <c r="P814" s="91">
        <f t="shared" si="61"/>
        <v>1</v>
      </c>
      <c r="Q814" s="91">
        <f t="shared" si="62"/>
        <v>1</v>
      </c>
      <c r="R814" s="93">
        <f t="shared" si="63"/>
        <v>3.002166748046875E-3</v>
      </c>
      <c r="S814" s="91">
        <f t="shared" si="64"/>
        <v>3.002166748046875E-3</v>
      </c>
    </row>
    <row r="815" spans="1:19" x14ac:dyDescent="0.25">
      <c r="A815" s="104">
        <v>40626.597893518519</v>
      </c>
      <c r="B815" s="105">
        <v>60.008998870849609</v>
      </c>
      <c r="C815" s="106"/>
      <c r="O815" s="91">
        <f t="shared" si="60"/>
        <v>1</v>
      </c>
      <c r="P815" s="91">
        <f t="shared" si="61"/>
        <v>1</v>
      </c>
      <c r="Q815" s="91">
        <f t="shared" si="62"/>
        <v>1</v>
      </c>
      <c r="R815" s="93">
        <f t="shared" si="63"/>
        <v>3.997802734375E-3</v>
      </c>
      <c r="S815" s="91">
        <f t="shared" si="64"/>
        <v>3.997802734375E-3</v>
      </c>
    </row>
    <row r="816" spans="1:19" x14ac:dyDescent="0.25">
      <c r="A816" s="104">
        <v>40626.597916666666</v>
      </c>
      <c r="B816" s="105">
        <v>60.009998321533203</v>
      </c>
      <c r="C816" s="106"/>
      <c r="O816" s="91">
        <f t="shared" si="60"/>
        <v>1</v>
      </c>
      <c r="P816" s="91">
        <f t="shared" si="61"/>
        <v>1</v>
      </c>
      <c r="Q816" s="91">
        <f t="shared" si="62"/>
        <v>1</v>
      </c>
      <c r="R816" s="93">
        <f t="shared" si="63"/>
        <v>9.9945068359375E-4</v>
      </c>
      <c r="S816" s="91">
        <f t="shared" si="64"/>
        <v>9.9945068359375E-4</v>
      </c>
    </row>
    <row r="817" spans="1:19" x14ac:dyDescent="0.25">
      <c r="A817" s="104">
        <v>40626.597939814812</v>
      </c>
      <c r="B817" s="105">
        <v>60.011001586914063</v>
      </c>
      <c r="C817" s="106"/>
      <c r="O817" s="91">
        <f t="shared" si="60"/>
        <v>1</v>
      </c>
      <c r="P817" s="91">
        <f t="shared" si="61"/>
        <v>1</v>
      </c>
      <c r="Q817" s="91">
        <f t="shared" si="62"/>
        <v>1</v>
      </c>
      <c r="R817" s="93">
        <f t="shared" si="63"/>
        <v>1.003265380859375E-3</v>
      </c>
      <c r="S817" s="91">
        <f t="shared" si="64"/>
        <v>1.003265380859375E-3</v>
      </c>
    </row>
    <row r="818" spans="1:19" x14ac:dyDescent="0.25">
      <c r="A818" s="104">
        <v>40626.597962962966</v>
      </c>
      <c r="B818" s="105">
        <v>60.009998321533203</v>
      </c>
      <c r="C818" s="106"/>
      <c r="O818" s="91">
        <f t="shared" si="60"/>
        <v>1</v>
      </c>
      <c r="P818" s="91">
        <f t="shared" si="61"/>
        <v>1</v>
      </c>
      <c r="Q818" s="91">
        <f t="shared" si="62"/>
        <v>1</v>
      </c>
      <c r="R818" s="93">
        <f t="shared" si="63"/>
        <v>-1.003265380859375E-3</v>
      </c>
      <c r="S818" s="91">
        <f t="shared" si="64"/>
        <v>1.003265380859375E-3</v>
      </c>
    </row>
    <row r="819" spans="1:19" x14ac:dyDescent="0.25">
      <c r="A819" s="104">
        <v>40626.597986111112</v>
      </c>
      <c r="B819" s="105">
        <v>60.008998870849609</v>
      </c>
      <c r="C819" s="106"/>
      <c r="O819" s="91">
        <f t="shared" si="60"/>
        <v>1</v>
      </c>
      <c r="P819" s="91">
        <f t="shared" si="61"/>
        <v>1</v>
      </c>
      <c r="Q819" s="91">
        <f t="shared" si="62"/>
        <v>1</v>
      </c>
      <c r="R819" s="93">
        <f t="shared" si="63"/>
        <v>-9.9945068359375E-4</v>
      </c>
      <c r="S819" s="91">
        <f t="shared" si="64"/>
        <v>9.9945068359375E-4</v>
      </c>
    </row>
    <row r="820" spans="1:19" x14ac:dyDescent="0.25">
      <c r="A820" s="104">
        <v>40626.598009259258</v>
      </c>
      <c r="B820" s="105">
        <v>60.006000518798828</v>
      </c>
      <c r="C820" s="106"/>
      <c r="O820" s="91">
        <f t="shared" si="60"/>
        <v>1</v>
      </c>
      <c r="P820" s="91">
        <f t="shared" si="61"/>
        <v>1</v>
      </c>
      <c r="Q820" s="91">
        <f t="shared" si="62"/>
        <v>1</v>
      </c>
      <c r="R820" s="93">
        <f t="shared" si="63"/>
        <v>-2.99835205078125E-3</v>
      </c>
      <c r="S820" s="91">
        <f t="shared" si="64"/>
        <v>2.99835205078125E-3</v>
      </c>
    </row>
    <row r="821" spans="1:19" x14ac:dyDescent="0.25">
      <c r="A821" s="104">
        <v>40626.598032407404</v>
      </c>
      <c r="B821" s="105">
        <v>60.004001617431641</v>
      </c>
      <c r="C821" s="106"/>
      <c r="O821" s="91">
        <f t="shared" si="60"/>
        <v>1</v>
      </c>
      <c r="P821" s="91">
        <f t="shared" si="61"/>
        <v>1</v>
      </c>
      <c r="Q821" s="91">
        <f t="shared" si="62"/>
        <v>1</v>
      </c>
      <c r="R821" s="93">
        <f t="shared" si="63"/>
        <v>-1.9989013671875E-3</v>
      </c>
      <c r="S821" s="91">
        <f t="shared" si="64"/>
        <v>1.9989013671875E-3</v>
      </c>
    </row>
    <row r="822" spans="1:19" x14ac:dyDescent="0.25">
      <c r="A822" s="104">
        <v>40626.598055555558</v>
      </c>
      <c r="B822" s="105">
        <v>60.000999450683594</v>
      </c>
      <c r="C822" s="106"/>
      <c r="O822" s="91">
        <f t="shared" si="60"/>
        <v>1</v>
      </c>
      <c r="P822" s="91">
        <f t="shared" si="61"/>
        <v>1</v>
      </c>
      <c r="Q822" s="91">
        <f t="shared" si="62"/>
        <v>1</v>
      </c>
      <c r="R822" s="93">
        <f t="shared" si="63"/>
        <v>-3.002166748046875E-3</v>
      </c>
      <c r="S822" s="91">
        <f t="shared" si="64"/>
        <v>3.002166748046875E-3</v>
      </c>
    </row>
    <row r="823" spans="1:19" x14ac:dyDescent="0.25">
      <c r="A823" s="104">
        <v>40626.598078703704</v>
      </c>
      <c r="B823" s="105">
        <v>60.002998352050781</v>
      </c>
      <c r="C823" s="106"/>
      <c r="O823" s="91">
        <f t="shared" si="60"/>
        <v>1</v>
      </c>
      <c r="P823" s="91">
        <f t="shared" si="61"/>
        <v>1</v>
      </c>
      <c r="Q823" s="91">
        <f t="shared" si="62"/>
        <v>1</v>
      </c>
      <c r="R823" s="93">
        <f t="shared" si="63"/>
        <v>1.9989013671875E-3</v>
      </c>
      <c r="S823" s="91">
        <f t="shared" si="64"/>
        <v>1.9989013671875E-3</v>
      </c>
    </row>
    <row r="824" spans="1:19" x14ac:dyDescent="0.25">
      <c r="A824" s="104">
        <v>40626.598101851851</v>
      </c>
      <c r="B824" s="105">
        <v>60.001998901367188</v>
      </c>
      <c r="C824" s="106"/>
      <c r="O824" s="91">
        <f t="shared" si="60"/>
        <v>1</v>
      </c>
      <c r="P824" s="91">
        <f t="shared" si="61"/>
        <v>1</v>
      </c>
      <c r="Q824" s="91">
        <f t="shared" si="62"/>
        <v>1</v>
      </c>
      <c r="R824" s="93">
        <f t="shared" si="63"/>
        <v>-9.9945068359375E-4</v>
      </c>
      <c r="S824" s="91">
        <f t="shared" si="64"/>
        <v>9.9945068359375E-4</v>
      </c>
    </row>
    <row r="825" spans="1:19" x14ac:dyDescent="0.25">
      <c r="A825" s="104">
        <v>40626.598124999997</v>
      </c>
      <c r="B825" s="105">
        <v>60.004001617431641</v>
      </c>
      <c r="C825" s="106"/>
      <c r="O825" s="91">
        <f t="shared" si="60"/>
        <v>1</v>
      </c>
      <c r="P825" s="91">
        <f t="shared" si="61"/>
        <v>1</v>
      </c>
      <c r="Q825" s="91">
        <f t="shared" si="62"/>
        <v>1</v>
      </c>
      <c r="R825" s="93">
        <f t="shared" si="63"/>
        <v>2.002716064453125E-3</v>
      </c>
      <c r="S825" s="91">
        <f t="shared" si="64"/>
        <v>2.002716064453125E-3</v>
      </c>
    </row>
    <row r="826" spans="1:19" x14ac:dyDescent="0.25">
      <c r="A826" s="104">
        <v>40626.59814814815</v>
      </c>
      <c r="B826" s="105">
        <v>60.008998870849609</v>
      </c>
      <c r="C826" s="106"/>
      <c r="O826" s="91">
        <f t="shared" si="60"/>
        <v>1</v>
      </c>
      <c r="P826" s="91">
        <f t="shared" si="61"/>
        <v>1</v>
      </c>
      <c r="Q826" s="91">
        <f t="shared" si="62"/>
        <v>1</v>
      </c>
      <c r="R826" s="93">
        <f t="shared" si="63"/>
        <v>4.99725341796875E-3</v>
      </c>
      <c r="S826" s="91">
        <f t="shared" si="64"/>
        <v>4.99725341796875E-3</v>
      </c>
    </row>
    <row r="827" spans="1:19" x14ac:dyDescent="0.25">
      <c r="A827" s="104">
        <v>40626.598171296297</v>
      </c>
      <c r="B827" s="105">
        <v>60.013999938964844</v>
      </c>
      <c r="C827" s="106"/>
      <c r="O827" s="91">
        <f t="shared" si="60"/>
        <v>1</v>
      </c>
      <c r="P827" s="91">
        <f t="shared" si="61"/>
        <v>1</v>
      </c>
      <c r="Q827" s="91">
        <f t="shared" si="62"/>
        <v>1</v>
      </c>
      <c r="R827" s="93">
        <f t="shared" si="63"/>
        <v>5.001068115234375E-3</v>
      </c>
      <c r="S827" s="91">
        <f t="shared" si="64"/>
        <v>5.001068115234375E-3</v>
      </c>
    </row>
    <row r="828" spans="1:19" x14ac:dyDescent="0.25">
      <c r="A828" s="104">
        <v>40626.598194444443</v>
      </c>
      <c r="B828" s="105">
        <v>60.018001556396484</v>
      </c>
      <c r="C828" s="106"/>
      <c r="O828" s="91">
        <f t="shared" si="60"/>
        <v>1</v>
      </c>
      <c r="P828" s="91">
        <f t="shared" si="61"/>
        <v>1</v>
      </c>
      <c r="Q828" s="91">
        <f t="shared" si="62"/>
        <v>1</v>
      </c>
      <c r="R828" s="93">
        <f t="shared" si="63"/>
        <v>4.001617431640625E-3</v>
      </c>
      <c r="S828" s="91">
        <f t="shared" si="64"/>
        <v>4.001617431640625E-3</v>
      </c>
    </row>
    <row r="829" spans="1:19" x14ac:dyDescent="0.25">
      <c r="A829" s="104">
        <v>40626.598217592589</v>
      </c>
      <c r="B829" s="105">
        <v>60.021999359130859</v>
      </c>
      <c r="C829" s="106"/>
      <c r="O829" s="91">
        <f t="shared" si="60"/>
        <v>1</v>
      </c>
      <c r="P829" s="91">
        <f t="shared" si="61"/>
        <v>1</v>
      </c>
      <c r="Q829" s="91">
        <f t="shared" si="62"/>
        <v>1</v>
      </c>
      <c r="R829" s="93">
        <f t="shared" si="63"/>
        <v>3.997802734375E-3</v>
      </c>
      <c r="S829" s="91">
        <f t="shared" si="64"/>
        <v>3.997802734375E-3</v>
      </c>
    </row>
    <row r="830" spans="1:19" x14ac:dyDescent="0.25">
      <c r="A830" s="104">
        <v>40626.598240740743</v>
      </c>
      <c r="B830" s="105">
        <v>60.021999359130859</v>
      </c>
      <c r="C830" s="106"/>
      <c r="O830" s="91">
        <f t="shared" si="60"/>
        <v>1</v>
      </c>
      <c r="P830" s="91">
        <f t="shared" si="61"/>
        <v>1</v>
      </c>
      <c r="Q830" s="91">
        <f t="shared" si="62"/>
        <v>1</v>
      </c>
      <c r="R830" s="93">
        <f t="shared" si="63"/>
        <v>0</v>
      </c>
      <c r="S830" s="91">
        <f t="shared" si="64"/>
        <v>0</v>
      </c>
    </row>
    <row r="831" spans="1:19" x14ac:dyDescent="0.25">
      <c r="A831" s="104">
        <v>40626.598263888889</v>
      </c>
      <c r="B831" s="105">
        <v>60.020999908447266</v>
      </c>
      <c r="C831" s="106"/>
      <c r="O831" s="91">
        <f t="shared" si="60"/>
        <v>1</v>
      </c>
      <c r="P831" s="91">
        <f t="shared" si="61"/>
        <v>1</v>
      </c>
      <c r="Q831" s="91">
        <f t="shared" si="62"/>
        <v>1</v>
      </c>
      <c r="R831" s="93">
        <f t="shared" si="63"/>
        <v>-9.9945068359375E-4</v>
      </c>
      <c r="S831" s="91">
        <f t="shared" si="64"/>
        <v>9.9945068359375E-4</v>
      </c>
    </row>
    <row r="832" spans="1:19" x14ac:dyDescent="0.25">
      <c r="A832" s="104">
        <v>40626.598287037035</v>
      </c>
      <c r="B832" s="105">
        <v>60.020999908447266</v>
      </c>
      <c r="C832" s="106"/>
      <c r="O832" s="91">
        <f t="shared" si="60"/>
        <v>1</v>
      </c>
      <c r="P832" s="91">
        <f t="shared" si="61"/>
        <v>1</v>
      </c>
      <c r="Q832" s="91">
        <f t="shared" si="62"/>
        <v>1</v>
      </c>
      <c r="R832" s="93">
        <f t="shared" si="63"/>
        <v>0</v>
      </c>
      <c r="S832" s="91">
        <f t="shared" si="64"/>
        <v>0</v>
      </c>
    </row>
    <row r="833" spans="1:19" x14ac:dyDescent="0.25">
      <c r="A833" s="104">
        <v>40626.598310185182</v>
      </c>
      <c r="B833" s="105">
        <v>60.028999328613281</v>
      </c>
      <c r="C833" s="106"/>
      <c r="O833" s="91">
        <f t="shared" si="60"/>
        <v>1</v>
      </c>
      <c r="P833" s="91">
        <f t="shared" si="61"/>
        <v>1</v>
      </c>
      <c r="Q833" s="91">
        <f t="shared" si="62"/>
        <v>1</v>
      </c>
      <c r="R833" s="93">
        <f t="shared" si="63"/>
        <v>7.999420166015625E-3</v>
      </c>
      <c r="S833" s="91">
        <f t="shared" si="64"/>
        <v>7.999420166015625E-3</v>
      </c>
    </row>
    <row r="834" spans="1:19" x14ac:dyDescent="0.25">
      <c r="A834" s="104">
        <v>40626.598333333335</v>
      </c>
      <c r="B834" s="105">
        <v>60.027999877929687</v>
      </c>
      <c r="C834" s="106"/>
      <c r="O834" s="91">
        <f t="shared" si="60"/>
        <v>1</v>
      </c>
      <c r="P834" s="91">
        <f t="shared" si="61"/>
        <v>1</v>
      </c>
      <c r="Q834" s="91">
        <f t="shared" si="62"/>
        <v>1</v>
      </c>
      <c r="R834" s="93">
        <f t="shared" si="63"/>
        <v>-9.9945068359375E-4</v>
      </c>
      <c r="S834" s="91">
        <f t="shared" si="64"/>
        <v>9.9945068359375E-4</v>
      </c>
    </row>
    <row r="835" spans="1:19" x14ac:dyDescent="0.25">
      <c r="A835" s="104">
        <v>40626.598356481481</v>
      </c>
      <c r="B835" s="105">
        <v>60.030998229980469</v>
      </c>
      <c r="C835" s="106"/>
      <c r="O835" s="91">
        <f t="shared" si="60"/>
        <v>1</v>
      </c>
      <c r="P835" s="91">
        <f t="shared" si="61"/>
        <v>1</v>
      </c>
      <c r="Q835" s="91">
        <f t="shared" si="62"/>
        <v>1</v>
      </c>
      <c r="R835" s="93">
        <f t="shared" si="63"/>
        <v>2.99835205078125E-3</v>
      </c>
      <c r="S835" s="91">
        <f t="shared" si="64"/>
        <v>2.99835205078125E-3</v>
      </c>
    </row>
    <row r="836" spans="1:19" x14ac:dyDescent="0.25">
      <c r="A836" s="104">
        <v>40626.598379629628</v>
      </c>
      <c r="B836" s="105">
        <v>60.034000396728516</v>
      </c>
      <c r="C836" s="106"/>
      <c r="O836" s="91">
        <f t="shared" si="60"/>
        <v>1</v>
      </c>
      <c r="P836" s="91">
        <f t="shared" si="61"/>
        <v>1</v>
      </c>
      <c r="Q836" s="91">
        <f t="shared" si="62"/>
        <v>1</v>
      </c>
      <c r="R836" s="93">
        <f t="shared" si="63"/>
        <v>3.002166748046875E-3</v>
      </c>
      <c r="S836" s="91">
        <f t="shared" si="64"/>
        <v>3.002166748046875E-3</v>
      </c>
    </row>
    <row r="837" spans="1:19" x14ac:dyDescent="0.25">
      <c r="A837" s="104">
        <v>40626.598402777781</v>
      </c>
      <c r="B837" s="105">
        <v>60.030998229980469</v>
      </c>
      <c r="C837" s="106"/>
      <c r="O837" s="91">
        <f t="shared" si="60"/>
        <v>1</v>
      </c>
      <c r="P837" s="91">
        <f t="shared" si="61"/>
        <v>1</v>
      </c>
      <c r="Q837" s="91">
        <f t="shared" si="62"/>
        <v>1</v>
      </c>
      <c r="R837" s="93">
        <f t="shared" si="63"/>
        <v>-3.002166748046875E-3</v>
      </c>
      <c r="S837" s="91">
        <f t="shared" si="64"/>
        <v>3.002166748046875E-3</v>
      </c>
    </row>
    <row r="838" spans="1:19" x14ac:dyDescent="0.25">
      <c r="A838" s="104">
        <v>40626.598425925928</v>
      </c>
      <c r="B838" s="105">
        <v>60.028999328613281</v>
      </c>
      <c r="C838" s="106"/>
      <c r="O838" s="91">
        <f t="shared" si="60"/>
        <v>1</v>
      </c>
      <c r="P838" s="91">
        <f t="shared" si="61"/>
        <v>1</v>
      </c>
      <c r="Q838" s="91">
        <f t="shared" si="62"/>
        <v>1</v>
      </c>
      <c r="R838" s="93">
        <f t="shared" si="63"/>
        <v>-1.9989013671875E-3</v>
      </c>
      <c r="S838" s="91">
        <f t="shared" si="64"/>
        <v>1.9989013671875E-3</v>
      </c>
    </row>
    <row r="839" spans="1:19" x14ac:dyDescent="0.25">
      <c r="A839" s="104">
        <v>40626.598449074074</v>
      </c>
      <c r="B839" s="105">
        <v>60.029998779296875</v>
      </c>
      <c r="C839" s="106"/>
      <c r="O839" s="91">
        <f t="shared" si="60"/>
        <v>1</v>
      </c>
      <c r="P839" s="91">
        <f t="shared" si="61"/>
        <v>1</v>
      </c>
      <c r="Q839" s="91">
        <f t="shared" si="62"/>
        <v>1</v>
      </c>
      <c r="R839" s="93">
        <f t="shared" si="63"/>
        <v>9.9945068359375E-4</v>
      </c>
      <c r="S839" s="91">
        <f t="shared" si="64"/>
        <v>9.9945068359375E-4</v>
      </c>
    </row>
    <row r="840" spans="1:19" x14ac:dyDescent="0.25">
      <c r="A840" s="104">
        <v>40626.59847222222</v>
      </c>
      <c r="B840" s="105">
        <v>60.030998229980469</v>
      </c>
      <c r="C840" s="106"/>
      <c r="O840" s="91">
        <f t="shared" ref="O840:O903" si="65">IF(ROW()&lt;$O$5,0,1)</f>
        <v>1</v>
      </c>
      <c r="P840" s="91">
        <f t="shared" ref="P840:P903" si="66">IF((O840=1)*(B840&gt;$P$2),1,0)</f>
        <v>1</v>
      </c>
      <c r="Q840" s="91">
        <f t="shared" si="62"/>
        <v>1</v>
      </c>
      <c r="R840" s="93">
        <f t="shared" si="63"/>
        <v>9.9945068359375E-4</v>
      </c>
      <c r="S840" s="91">
        <f t="shared" si="64"/>
        <v>9.9945068359375E-4</v>
      </c>
    </row>
    <row r="841" spans="1:19" x14ac:dyDescent="0.25">
      <c r="A841" s="104">
        <v>40626.598495370374</v>
      </c>
      <c r="B841" s="105">
        <v>60.032001495361328</v>
      </c>
      <c r="C841" s="106"/>
      <c r="O841" s="91">
        <f t="shared" si="65"/>
        <v>1</v>
      </c>
      <c r="P841" s="91">
        <f t="shared" si="66"/>
        <v>1</v>
      </c>
      <c r="Q841" s="91">
        <f t="shared" ref="Q841:Q904" si="67">IF(ROW()&lt;O$3,0,1)</f>
        <v>1</v>
      </c>
      <c r="R841" s="93">
        <f t="shared" ref="R841:R904" si="68">B841-B840</f>
        <v>1.003265380859375E-3</v>
      </c>
      <c r="S841" s="91">
        <f t="shared" ref="S841:S904" si="69">ABS(R841)</f>
        <v>1.003265380859375E-3</v>
      </c>
    </row>
    <row r="842" spans="1:19" x14ac:dyDescent="0.25">
      <c r="A842" s="104">
        <v>40626.59851851852</v>
      </c>
      <c r="B842" s="105">
        <v>60.029998779296875</v>
      </c>
      <c r="C842" s="106"/>
      <c r="O842" s="91">
        <f t="shared" si="65"/>
        <v>1</v>
      </c>
      <c r="P842" s="91">
        <f t="shared" si="66"/>
        <v>1</v>
      </c>
      <c r="Q842" s="91">
        <f t="shared" si="67"/>
        <v>1</v>
      </c>
      <c r="R842" s="93">
        <f t="shared" si="68"/>
        <v>-2.002716064453125E-3</v>
      </c>
      <c r="S842" s="91">
        <f t="shared" si="69"/>
        <v>2.002716064453125E-3</v>
      </c>
    </row>
    <row r="843" spans="1:19" x14ac:dyDescent="0.25">
      <c r="A843" s="104">
        <v>40626.598541666666</v>
      </c>
      <c r="B843" s="105">
        <v>60.028999328613281</v>
      </c>
      <c r="C843" s="106"/>
      <c r="O843" s="91">
        <f t="shared" si="65"/>
        <v>1</v>
      </c>
      <c r="P843" s="91">
        <f t="shared" si="66"/>
        <v>1</v>
      </c>
      <c r="Q843" s="91">
        <f t="shared" si="67"/>
        <v>1</v>
      </c>
      <c r="R843" s="93">
        <f t="shared" si="68"/>
        <v>-9.9945068359375E-4</v>
      </c>
      <c r="S843" s="91">
        <f t="shared" si="69"/>
        <v>9.9945068359375E-4</v>
      </c>
    </row>
    <row r="844" spans="1:19" x14ac:dyDescent="0.25">
      <c r="A844" s="104">
        <v>40626.598564814813</v>
      </c>
      <c r="B844" s="105">
        <v>60.033000946044922</v>
      </c>
      <c r="C844" s="106"/>
      <c r="O844" s="91">
        <f t="shared" si="65"/>
        <v>1</v>
      </c>
      <c r="P844" s="91">
        <f t="shared" si="66"/>
        <v>1</v>
      </c>
      <c r="Q844" s="91">
        <f t="shared" si="67"/>
        <v>1</v>
      </c>
      <c r="R844" s="93">
        <f t="shared" si="68"/>
        <v>4.001617431640625E-3</v>
      </c>
      <c r="S844" s="91">
        <f t="shared" si="69"/>
        <v>4.001617431640625E-3</v>
      </c>
    </row>
    <row r="845" spans="1:19" x14ac:dyDescent="0.25">
      <c r="A845" s="104">
        <v>40626.598587962966</v>
      </c>
      <c r="B845" s="105">
        <v>60.032001495361328</v>
      </c>
      <c r="C845" s="106"/>
      <c r="O845" s="91">
        <f t="shared" si="65"/>
        <v>1</v>
      </c>
      <c r="P845" s="91">
        <f t="shared" si="66"/>
        <v>1</v>
      </c>
      <c r="Q845" s="91">
        <f t="shared" si="67"/>
        <v>1</v>
      </c>
      <c r="R845" s="93">
        <f t="shared" si="68"/>
        <v>-9.9945068359375E-4</v>
      </c>
      <c r="S845" s="91">
        <f t="shared" si="69"/>
        <v>9.9945068359375E-4</v>
      </c>
    </row>
    <row r="846" spans="1:19" x14ac:dyDescent="0.25">
      <c r="A846" s="104">
        <v>40626.598611111112</v>
      </c>
      <c r="B846" s="105">
        <v>60.027999877929687</v>
      </c>
      <c r="C846" s="106"/>
      <c r="O846" s="91">
        <f t="shared" si="65"/>
        <v>1</v>
      </c>
      <c r="P846" s="91">
        <f t="shared" si="66"/>
        <v>1</v>
      </c>
      <c r="Q846" s="91">
        <f t="shared" si="67"/>
        <v>1</v>
      </c>
      <c r="R846" s="93">
        <f t="shared" si="68"/>
        <v>-4.001617431640625E-3</v>
      </c>
      <c r="S846" s="91">
        <f t="shared" si="69"/>
        <v>4.001617431640625E-3</v>
      </c>
    </row>
    <row r="847" spans="1:19" x14ac:dyDescent="0.25">
      <c r="A847" s="104">
        <v>40626.598634259259</v>
      </c>
      <c r="B847" s="105">
        <v>60.027000427246094</v>
      </c>
      <c r="C847" s="106"/>
      <c r="O847" s="91">
        <f t="shared" si="65"/>
        <v>1</v>
      </c>
      <c r="P847" s="91">
        <f t="shared" si="66"/>
        <v>1</v>
      </c>
      <c r="Q847" s="91">
        <f t="shared" si="67"/>
        <v>1</v>
      </c>
      <c r="R847" s="93">
        <f t="shared" si="68"/>
        <v>-9.9945068359375E-4</v>
      </c>
      <c r="S847" s="91">
        <f t="shared" si="69"/>
        <v>9.9945068359375E-4</v>
      </c>
    </row>
    <row r="848" spans="1:19" x14ac:dyDescent="0.25">
      <c r="A848" s="104">
        <v>40626.598657407405</v>
      </c>
      <c r="B848" s="105">
        <v>60.027999877929687</v>
      </c>
      <c r="C848" s="106"/>
      <c r="O848" s="91">
        <f t="shared" si="65"/>
        <v>1</v>
      </c>
      <c r="P848" s="91">
        <f t="shared" si="66"/>
        <v>1</v>
      </c>
      <c r="Q848" s="91">
        <f t="shared" si="67"/>
        <v>1</v>
      </c>
      <c r="R848" s="93">
        <f t="shared" si="68"/>
        <v>9.9945068359375E-4</v>
      </c>
      <c r="S848" s="91">
        <f t="shared" si="69"/>
        <v>9.9945068359375E-4</v>
      </c>
    </row>
    <row r="849" spans="1:19" x14ac:dyDescent="0.25">
      <c r="A849" s="104">
        <v>40626.598680555559</v>
      </c>
      <c r="B849" s="105">
        <v>60.029998779296875</v>
      </c>
      <c r="C849" s="106"/>
      <c r="O849" s="91">
        <f t="shared" si="65"/>
        <v>1</v>
      </c>
      <c r="P849" s="91">
        <f t="shared" si="66"/>
        <v>1</v>
      </c>
      <c r="Q849" s="91">
        <f t="shared" si="67"/>
        <v>1</v>
      </c>
      <c r="R849" s="93">
        <f t="shared" si="68"/>
        <v>1.9989013671875E-3</v>
      </c>
      <c r="S849" s="91">
        <f t="shared" si="69"/>
        <v>1.9989013671875E-3</v>
      </c>
    </row>
    <row r="850" spans="1:19" x14ac:dyDescent="0.25">
      <c r="A850" s="104">
        <v>40626.598703703705</v>
      </c>
      <c r="B850" s="105">
        <v>60.035999298095703</v>
      </c>
      <c r="C850" s="106"/>
      <c r="O850" s="91">
        <f t="shared" si="65"/>
        <v>1</v>
      </c>
      <c r="P850" s="91">
        <f t="shared" si="66"/>
        <v>1</v>
      </c>
      <c r="Q850" s="91">
        <f t="shared" si="67"/>
        <v>1</v>
      </c>
      <c r="R850" s="93">
        <f t="shared" si="68"/>
        <v>6.000518798828125E-3</v>
      </c>
      <c r="S850" s="91">
        <f t="shared" si="69"/>
        <v>6.000518798828125E-3</v>
      </c>
    </row>
    <row r="851" spans="1:19" x14ac:dyDescent="0.25">
      <c r="A851" s="104">
        <v>40626.598726851851</v>
      </c>
      <c r="B851" s="105">
        <v>60.033000946044922</v>
      </c>
      <c r="C851" s="106"/>
      <c r="O851" s="91">
        <f t="shared" si="65"/>
        <v>1</v>
      </c>
      <c r="P851" s="91">
        <f t="shared" si="66"/>
        <v>1</v>
      </c>
      <c r="Q851" s="91">
        <f t="shared" si="67"/>
        <v>1</v>
      </c>
      <c r="R851" s="93">
        <f t="shared" si="68"/>
        <v>-2.99835205078125E-3</v>
      </c>
      <c r="S851" s="91">
        <f t="shared" si="69"/>
        <v>2.99835205078125E-3</v>
      </c>
    </row>
    <row r="852" spans="1:19" x14ac:dyDescent="0.25">
      <c r="A852" s="104">
        <v>40626.598749999997</v>
      </c>
      <c r="B852" s="105">
        <v>60.030998229980469</v>
      </c>
      <c r="C852" s="106"/>
      <c r="O852" s="91">
        <f t="shared" si="65"/>
        <v>1</v>
      </c>
      <c r="P852" s="91">
        <f t="shared" si="66"/>
        <v>1</v>
      </c>
      <c r="Q852" s="91">
        <f t="shared" si="67"/>
        <v>1</v>
      </c>
      <c r="R852" s="93">
        <f t="shared" si="68"/>
        <v>-2.002716064453125E-3</v>
      </c>
      <c r="S852" s="91">
        <f t="shared" si="69"/>
        <v>2.002716064453125E-3</v>
      </c>
    </row>
    <row r="853" spans="1:19" x14ac:dyDescent="0.25">
      <c r="A853" s="104">
        <v>40626.598773148151</v>
      </c>
      <c r="B853" s="105">
        <v>60.030998229980469</v>
      </c>
      <c r="C853" s="106"/>
      <c r="O853" s="91">
        <f t="shared" si="65"/>
        <v>1</v>
      </c>
      <c r="P853" s="91">
        <f t="shared" si="66"/>
        <v>1</v>
      </c>
      <c r="Q853" s="91">
        <f t="shared" si="67"/>
        <v>1</v>
      </c>
      <c r="R853" s="93">
        <f t="shared" si="68"/>
        <v>0</v>
      </c>
      <c r="S853" s="91">
        <f t="shared" si="69"/>
        <v>0</v>
      </c>
    </row>
    <row r="854" spans="1:19" x14ac:dyDescent="0.25">
      <c r="A854" s="104">
        <v>40626.598796296297</v>
      </c>
      <c r="B854" s="105">
        <v>60.034000396728516</v>
      </c>
      <c r="C854" s="106"/>
      <c r="O854" s="91">
        <f t="shared" si="65"/>
        <v>1</v>
      </c>
      <c r="P854" s="91">
        <f t="shared" si="66"/>
        <v>1</v>
      </c>
      <c r="Q854" s="91">
        <f t="shared" si="67"/>
        <v>1</v>
      </c>
      <c r="R854" s="93">
        <f t="shared" si="68"/>
        <v>3.002166748046875E-3</v>
      </c>
      <c r="S854" s="91">
        <f t="shared" si="69"/>
        <v>3.002166748046875E-3</v>
      </c>
    </row>
    <row r="855" spans="1:19" x14ac:dyDescent="0.25">
      <c r="A855" s="104">
        <v>40626.598819444444</v>
      </c>
      <c r="B855" s="105">
        <v>60.034000396728516</v>
      </c>
      <c r="C855" s="106"/>
      <c r="O855" s="91">
        <f t="shared" si="65"/>
        <v>1</v>
      </c>
      <c r="P855" s="91">
        <f t="shared" si="66"/>
        <v>1</v>
      </c>
      <c r="Q855" s="91">
        <f t="shared" si="67"/>
        <v>1</v>
      </c>
      <c r="R855" s="93">
        <f t="shared" si="68"/>
        <v>0</v>
      </c>
      <c r="S855" s="91">
        <f t="shared" si="69"/>
        <v>0</v>
      </c>
    </row>
    <row r="856" spans="1:19" x14ac:dyDescent="0.25">
      <c r="A856" s="104">
        <v>40626.59884259259</v>
      </c>
      <c r="B856" s="105">
        <v>60.032001495361328</v>
      </c>
      <c r="C856" s="106"/>
      <c r="O856" s="91">
        <f t="shared" si="65"/>
        <v>1</v>
      </c>
      <c r="P856" s="91">
        <f t="shared" si="66"/>
        <v>1</v>
      </c>
      <c r="Q856" s="91">
        <f t="shared" si="67"/>
        <v>1</v>
      </c>
      <c r="R856" s="93">
        <f t="shared" si="68"/>
        <v>-1.9989013671875E-3</v>
      </c>
      <c r="S856" s="91">
        <f t="shared" si="69"/>
        <v>1.9989013671875E-3</v>
      </c>
    </row>
    <row r="857" spans="1:19" x14ac:dyDescent="0.25">
      <c r="A857" s="104">
        <v>40626.598865740743</v>
      </c>
      <c r="B857" s="105">
        <v>60.030998229980469</v>
      </c>
      <c r="C857" s="106"/>
      <c r="O857" s="91">
        <f t="shared" si="65"/>
        <v>1</v>
      </c>
      <c r="P857" s="91">
        <f t="shared" si="66"/>
        <v>1</v>
      </c>
      <c r="Q857" s="91">
        <f t="shared" si="67"/>
        <v>1</v>
      </c>
      <c r="R857" s="93">
        <f t="shared" si="68"/>
        <v>-1.003265380859375E-3</v>
      </c>
      <c r="S857" s="91">
        <f t="shared" si="69"/>
        <v>1.003265380859375E-3</v>
      </c>
    </row>
    <row r="858" spans="1:19" x14ac:dyDescent="0.25">
      <c r="A858" s="104">
        <v>40626.59888888889</v>
      </c>
      <c r="B858" s="105">
        <v>60.030998229980469</v>
      </c>
      <c r="C858" s="106"/>
      <c r="O858" s="91">
        <f t="shared" si="65"/>
        <v>1</v>
      </c>
      <c r="P858" s="91">
        <f t="shared" si="66"/>
        <v>1</v>
      </c>
      <c r="Q858" s="91">
        <f t="shared" si="67"/>
        <v>1</v>
      </c>
      <c r="R858" s="93">
        <f t="shared" si="68"/>
        <v>0</v>
      </c>
      <c r="S858" s="91">
        <f t="shared" si="69"/>
        <v>0</v>
      </c>
    </row>
    <row r="859" spans="1:19" x14ac:dyDescent="0.25">
      <c r="A859" s="104">
        <v>40626.598912037036</v>
      </c>
      <c r="B859" s="105">
        <v>60.027999877929687</v>
      </c>
      <c r="C859" s="106"/>
      <c r="O859" s="91">
        <f t="shared" si="65"/>
        <v>1</v>
      </c>
      <c r="P859" s="91">
        <f t="shared" si="66"/>
        <v>1</v>
      </c>
      <c r="Q859" s="91">
        <f t="shared" si="67"/>
        <v>1</v>
      </c>
      <c r="R859" s="93">
        <f t="shared" si="68"/>
        <v>-2.99835205078125E-3</v>
      </c>
      <c r="S859" s="91">
        <f t="shared" si="69"/>
        <v>2.99835205078125E-3</v>
      </c>
    </row>
    <row r="860" spans="1:19" x14ac:dyDescent="0.25">
      <c r="A860" s="104">
        <v>40626.598935185182</v>
      </c>
      <c r="B860" s="105">
        <v>60.0260009765625</v>
      </c>
      <c r="C860" s="106"/>
      <c r="O860" s="91">
        <f t="shared" si="65"/>
        <v>1</v>
      </c>
      <c r="P860" s="91">
        <f t="shared" si="66"/>
        <v>1</v>
      </c>
      <c r="Q860" s="91">
        <f t="shared" si="67"/>
        <v>1</v>
      </c>
      <c r="R860" s="93">
        <f t="shared" si="68"/>
        <v>-1.9989013671875E-3</v>
      </c>
      <c r="S860" s="91">
        <f t="shared" si="69"/>
        <v>1.9989013671875E-3</v>
      </c>
    </row>
    <row r="861" spans="1:19" x14ac:dyDescent="0.25">
      <c r="A861" s="104">
        <v>40626.598958333336</v>
      </c>
      <c r="B861" s="105">
        <v>60.021999359130859</v>
      </c>
      <c r="C861" s="106"/>
      <c r="O861" s="91">
        <f t="shared" si="65"/>
        <v>1</v>
      </c>
      <c r="P861" s="91">
        <f t="shared" si="66"/>
        <v>1</v>
      </c>
      <c r="Q861" s="91">
        <f t="shared" si="67"/>
        <v>1</v>
      </c>
      <c r="R861" s="93">
        <f t="shared" si="68"/>
        <v>-4.001617431640625E-3</v>
      </c>
      <c r="S861" s="91">
        <f t="shared" si="69"/>
        <v>4.001617431640625E-3</v>
      </c>
    </row>
    <row r="862" spans="1:19" x14ac:dyDescent="0.25">
      <c r="A862" s="104">
        <v>40626.598981481482</v>
      </c>
      <c r="B862" s="105">
        <v>60.021999359130859</v>
      </c>
      <c r="C862" s="106"/>
      <c r="O862" s="91">
        <f t="shared" si="65"/>
        <v>1</v>
      </c>
      <c r="P862" s="91">
        <f t="shared" si="66"/>
        <v>1</v>
      </c>
      <c r="Q862" s="91">
        <f t="shared" si="67"/>
        <v>1</v>
      </c>
      <c r="R862" s="93">
        <f t="shared" si="68"/>
        <v>0</v>
      </c>
      <c r="S862" s="91">
        <f t="shared" si="69"/>
        <v>0</v>
      </c>
    </row>
    <row r="863" spans="1:19" x14ac:dyDescent="0.25">
      <c r="A863" s="104">
        <v>40626.599004629628</v>
      </c>
      <c r="B863" s="105">
        <v>60.020999908447266</v>
      </c>
      <c r="C863" s="106"/>
      <c r="O863" s="91">
        <f t="shared" si="65"/>
        <v>1</v>
      </c>
      <c r="P863" s="91">
        <f t="shared" si="66"/>
        <v>1</v>
      </c>
      <c r="Q863" s="91">
        <f t="shared" si="67"/>
        <v>1</v>
      </c>
      <c r="R863" s="93">
        <f t="shared" si="68"/>
        <v>-9.9945068359375E-4</v>
      </c>
      <c r="S863" s="91">
        <f t="shared" si="69"/>
        <v>9.9945068359375E-4</v>
      </c>
    </row>
    <row r="864" spans="1:19" x14ac:dyDescent="0.25">
      <c r="A864" s="104">
        <v>40626.599027777775</v>
      </c>
      <c r="B864" s="105">
        <v>60.021999359130859</v>
      </c>
      <c r="C864" s="106"/>
      <c r="O864" s="91">
        <f t="shared" si="65"/>
        <v>1</v>
      </c>
      <c r="P864" s="91">
        <f t="shared" si="66"/>
        <v>1</v>
      </c>
      <c r="Q864" s="91">
        <f t="shared" si="67"/>
        <v>1</v>
      </c>
      <c r="R864" s="93">
        <f t="shared" si="68"/>
        <v>9.9945068359375E-4</v>
      </c>
      <c r="S864" s="91">
        <f t="shared" si="69"/>
        <v>9.9945068359375E-4</v>
      </c>
    </row>
    <row r="865" spans="1:19" x14ac:dyDescent="0.25">
      <c r="A865" s="104">
        <v>40626.599050925928</v>
      </c>
      <c r="B865" s="105">
        <v>60.021999359130859</v>
      </c>
      <c r="C865" s="106"/>
      <c r="O865" s="91">
        <f t="shared" si="65"/>
        <v>1</v>
      </c>
      <c r="P865" s="91">
        <f t="shared" si="66"/>
        <v>1</v>
      </c>
      <c r="Q865" s="91">
        <f t="shared" si="67"/>
        <v>1</v>
      </c>
      <c r="R865" s="93">
        <f t="shared" si="68"/>
        <v>0</v>
      </c>
      <c r="S865" s="91">
        <f t="shared" si="69"/>
        <v>0</v>
      </c>
    </row>
    <row r="866" spans="1:19" x14ac:dyDescent="0.25">
      <c r="A866" s="104">
        <v>40626.599074074074</v>
      </c>
      <c r="B866" s="105">
        <v>60.020000457763672</v>
      </c>
      <c r="C866" s="106"/>
      <c r="O866" s="91">
        <f t="shared" si="65"/>
        <v>1</v>
      </c>
      <c r="P866" s="91">
        <f t="shared" si="66"/>
        <v>1</v>
      </c>
      <c r="Q866" s="91">
        <f t="shared" si="67"/>
        <v>1</v>
      </c>
      <c r="R866" s="93">
        <f t="shared" si="68"/>
        <v>-1.9989013671875E-3</v>
      </c>
      <c r="S866" s="91">
        <f t="shared" si="69"/>
        <v>1.9989013671875E-3</v>
      </c>
    </row>
    <row r="867" spans="1:19" x14ac:dyDescent="0.25">
      <c r="A867" s="104">
        <v>40626.599097222221</v>
      </c>
      <c r="B867" s="105">
        <v>60.019001007080078</v>
      </c>
      <c r="C867" s="106"/>
      <c r="O867" s="91">
        <f t="shared" si="65"/>
        <v>1</v>
      </c>
      <c r="P867" s="91">
        <f t="shared" si="66"/>
        <v>1</v>
      </c>
      <c r="Q867" s="91">
        <f t="shared" si="67"/>
        <v>1</v>
      </c>
      <c r="R867" s="93">
        <f t="shared" si="68"/>
        <v>-9.9945068359375E-4</v>
      </c>
      <c r="S867" s="91">
        <f t="shared" si="69"/>
        <v>9.9945068359375E-4</v>
      </c>
    </row>
    <row r="868" spans="1:19" x14ac:dyDescent="0.25">
      <c r="A868" s="104">
        <v>40626.599120370367</v>
      </c>
      <c r="B868" s="105">
        <v>60.020000457763672</v>
      </c>
      <c r="C868" s="106"/>
      <c r="O868" s="91">
        <f t="shared" si="65"/>
        <v>1</v>
      </c>
      <c r="P868" s="91">
        <f t="shared" si="66"/>
        <v>1</v>
      </c>
      <c r="Q868" s="91">
        <f t="shared" si="67"/>
        <v>1</v>
      </c>
      <c r="R868" s="93">
        <f t="shared" si="68"/>
        <v>9.9945068359375E-4</v>
      </c>
      <c r="S868" s="91">
        <f t="shared" si="69"/>
        <v>9.9945068359375E-4</v>
      </c>
    </row>
    <row r="869" spans="1:19" x14ac:dyDescent="0.25">
      <c r="A869" s="104">
        <v>40626.599143518521</v>
      </c>
      <c r="B869" s="105">
        <v>60.021999359130859</v>
      </c>
      <c r="C869" s="106"/>
      <c r="O869" s="91">
        <f t="shared" si="65"/>
        <v>1</v>
      </c>
      <c r="P869" s="91">
        <f t="shared" si="66"/>
        <v>1</v>
      </c>
      <c r="Q869" s="91">
        <f t="shared" si="67"/>
        <v>1</v>
      </c>
      <c r="R869" s="93">
        <f t="shared" si="68"/>
        <v>1.9989013671875E-3</v>
      </c>
      <c r="S869" s="91">
        <f t="shared" si="69"/>
        <v>1.9989013671875E-3</v>
      </c>
    </row>
    <row r="870" spans="1:19" x14ac:dyDescent="0.25">
      <c r="A870" s="104">
        <v>40626.599166666667</v>
      </c>
      <c r="B870" s="105">
        <v>60.022998809814453</v>
      </c>
      <c r="C870" s="106"/>
      <c r="O870" s="91">
        <f t="shared" si="65"/>
        <v>1</v>
      </c>
      <c r="P870" s="91">
        <f t="shared" si="66"/>
        <v>1</v>
      </c>
      <c r="Q870" s="91">
        <f t="shared" si="67"/>
        <v>1</v>
      </c>
      <c r="R870" s="93">
        <f t="shared" si="68"/>
        <v>9.9945068359375E-4</v>
      </c>
      <c r="S870" s="91">
        <f t="shared" si="69"/>
        <v>9.9945068359375E-4</v>
      </c>
    </row>
    <row r="871" spans="1:19" x14ac:dyDescent="0.25">
      <c r="A871" s="104">
        <v>40626.599189814813</v>
      </c>
      <c r="B871" s="105">
        <v>60.021999359130859</v>
      </c>
      <c r="C871" s="106"/>
      <c r="O871" s="91">
        <f t="shared" si="65"/>
        <v>1</v>
      </c>
      <c r="P871" s="91">
        <f t="shared" si="66"/>
        <v>1</v>
      </c>
      <c r="Q871" s="91">
        <f t="shared" si="67"/>
        <v>1</v>
      </c>
      <c r="R871" s="93">
        <f t="shared" si="68"/>
        <v>-9.9945068359375E-4</v>
      </c>
      <c r="S871" s="91">
        <f t="shared" si="69"/>
        <v>9.9945068359375E-4</v>
      </c>
    </row>
    <row r="872" spans="1:19" x14ac:dyDescent="0.25">
      <c r="A872" s="104">
        <v>40626.599212962959</v>
      </c>
      <c r="B872" s="105">
        <v>60.020000457763672</v>
      </c>
      <c r="C872" s="106"/>
      <c r="O872" s="91">
        <f t="shared" si="65"/>
        <v>1</v>
      </c>
      <c r="P872" s="91">
        <f t="shared" si="66"/>
        <v>1</v>
      </c>
      <c r="Q872" s="91">
        <f t="shared" si="67"/>
        <v>1</v>
      </c>
      <c r="R872" s="93">
        <f t="shared" si="68"/>
        <v>-1.9989013671875E-3</v>
      </c>
      <c r="S872" s="91">
        <f t="shared" si="69"/>
        <v>1.9989013671875E-3</v>
      </c>
    </row>
    <row r="873" spans="1:19" x14ac:dyDescent="0.25">
      <c r="A873" s="104">
        <v>40626.599236111113</v>
      </c>
      <c r="B873" s="105">
        <v>60.016998291015625</v>
      </c>
      <c r="C873" s="106"/>
      <c r="O873" s="91">
        <f t="shared" si="65"/>
        <v>1</v>
      </c>
      <c r="P873" s="91">
        <f t="shared" si="66"/>
        <v>1</v>
      </c>
      <c r="Q873" s="91">
        <f t="shared" si="67"/>
        <v>1</v>
      </c>
      <c r="R873" s="93">
        <f t="shared" si="68"/>
        <v>-3.002166748046875E-3</v>
      </c>
      <c r="S873" s="91">
        <f t="shared" si="69"/>
        <v>3.002166748046875E-3</v>
      </c>
    </row>
    <row r="874" spans="1:19" x14ac:dyDescent="0.25">
      <c r="A874" s="104">
        <v>40626.599259259259</v>
      </c>
      <c r="B874" s="105">
        <v>60.014999389648438</v>
      </c>
      <c r="C874" s="106"/>
      <c r="O874" s="91">
        <f t="shared" si="65"/>
        <v>1</v>
      </c>
      <c r="P874" s="91">
        <f t="shared" si="66"/>
        <v>1</v>
      </c>
      <c r="Q874" s="91">
        <f t="shared" si="67"/>
        <v>1</v>
      </c>
      <c r="R874" s="93">
        <f t="shared" si="68"/>
        <v>-1.9989013671875E-3</v>
      </c>
      <c r="S874" s="91">
        <f t="shared" si="69"/>
        <v>1.9989013671875E-3</v>
      </c>
    </row>
    <row r="875" spans="1:19" x14ac:dyDescent="0.25">
      <c r="A875" s="104">
        <v>40626.599282407406</v>
      </c>
      <c r="B875" s="105">
        <v>60.018001556396484</v>
      </c>
      <c r="C875" s="106"/>
      <c r="O875" s="91">
        <f t="shared" si="65"/>
        <v>1</v>
      </c>
      <c r="P875" s="91">
        <f t="shared" si="66"/>
        <v>1</v>
      </c>
      <c r="Q875" s="91">
        <f t="shared" si="67"/>
        <v>1</v>
      </c>
      <c r="R875" s="93">
        <f t="shared" si="68"/>
        <v>3.002166748046875E-3</v>
      </c>
      <c r="S875" s="91">
        <f t="shared" si="69"/>
        <v>3.002166748046875E-3</v>
      </c>
    </row>
    <row r="876" spans="1:19" x14ac:dyDescent="0.25">
      <c r="A876" s="104">
        <v>40626.599305555559</v>
      </c>
      <c r="B876" s="105">
        <v>60.020000457763672</v>
      </c>
      <c r="C876" s="106"/>
      <c r="O876" s="91">
        <f t="shared" si="65"/>
        <v>1</v>
      </c>
      <c r="P876" s="91">
        <f t="shared" si="66"/>
        <v>1</v>
      </c>
      <c r="Q876" s="91">
        <f t="shared" si="67"/>
        <v>1</v>
      </c>
      <c r="R876" s="93">
        <f t="shared" si="68"/>
        <v>1.9989013671875E-3</v>
      </c>
      <c r="S876" s="91">
        <f t="shared" si="69"/>
        <v>1.9989013671875E-3</v>
      </c>
    </row>
    <row r="877" spans="1:19" x14ac:dyDescent="0.25">
      <c r="A877" s="104">
        <v>40626.599328703705</v>
      </c>
      <c r="B877" s="105">
        <v>60.020000457763672</v>
      </c>
      <c r="C877" s="106"/>
      <c r="O877" s="91">
        <f t="shared" si="65"/>
        <v>1</v>
      </c>
      <c r="P877" s="91">
        <f t="shared" si="66"/>
        <v>1</v>
      </c>
      <c r="Q877" s="91">
        <f t="shared" si="67"/>
        <v>1</v>
      </c>
      <c r="R877" s="93">
        <f t="shared" si="68"/>
        <v>0</v>
      </c>
      <c r="S877" s="91">
        <f t="shared" si="69"/>
        <v>0</v>
      </c>
    </row>
    <row r="878" spans="1:19" x14ac:dyDescent="0.25">
      <c r="A878" s="104">
        <v>40626.599351851852</v>
      </c>
      <c r="B878" s="105">
        <v>60.023998260498047</v>
      </c>
      <c r="C878" s="106"/>
      <c r="O878" s="91">
        <f t="shared" si="65"/>
        <v>1</v>
      </c>
      <c r="P878" s="91">
        <f t="shared" si="66"/>
        <v>1</v>
      </c>
      <c r="Q878" s="91">
        <f t="shared" si="67"/>
        <v>1</v>
      </c>
      <c r="R878" s="93">
        <f t="shared" si="68"/>
        <v>3.997802734375E-3</v>
      </c>
      <c r="S878" s="91">
        <f t="shared" si="69"/>
        <v>3.997802734375E-3</v>
      </c>
    </row>
    <row r="879" spans="1:19" x14ac:dyDescent="0.25">
      <c r="A879" s="104">
        <v>40626.599374999998</v>
      </c>
      <c r="B879" s="105">
        <v>60.027000427246094</v>
      </c>
      <c r="C879" s="106"/>
      <c r="O879" s="91">
        <f t="shared" si="65"/>
        <v>1</v>
      </c>
      <c r="P879" s="91">
        <f t="shared" si="66"/>
        <v>1</v>
      </c>
      <c r="Q879" s="91">
        <f t="shared" si="67"/>
        <v>1</v>
      </c>
      <c r="R879" s="93">
        <f t="shared" si="68"/>
        <v>3.002166748046875E-3</v>
      </c>
      <c r="S879" s="91">
        <f t="shared" si="69"/>
        <v>3.002166748046875E-3</v>
      </c>
    </row>
    <row r="880" spans="1:19" x14ac:dyDescent="0.25">
      <c r="A880" s="104">
        <v>40626.599398148152</v>
      </c>
      <c r="B880" s="105">
        <v>60.027000427246094</v>
      </c>
      <c r="C880" s="106"/>
      <c r="O880" s="91">
        <f t="shared" si="65"/>
        <v>1</v>
      </c>
      <c r="P880" s="91">
        <f t="shared" si="66"/>
        <v>1</v>
      </c>
      <c r="Q880" s="91">
        <f t="shared" si="67"/>
        <v>1</v>
      </c>
      <c r="R880" s="93">
        <f t="shared" si="68"/>
        <v>0</v>
      </c>
      <c r="S880" s="91">
        <f t="shared" si="69"/>
        <v>0</v>
      </c>
    </row>
    <row r="881" spans="1:19" x14ac:dyDescent="0.25">
      <c r="A881" s="104">
        <v>40626.599421296298</v>
      </c>
      <c r="B881" s="105">
        <v>60.022998809814453</v>
      </c>
      <c r="C881" s="106"/>
      <c r="O881" s="91">
        <f t="shared" si="65"/>
        <v>1</v>
      </c>
      <c r="P881" s="91">
        <f t="shared" si="66"/>
        <v>1</v>
      </c>
      <c r="Q881" s="91">
        <f t="shared" si="67"/>
        <v>1</v>
      </c>
      <c r="R881" s="93">
        <f t="shared" si="68"/>
        <v>-4.001617431640625E-3</v>
      </c>
      <c r="S881" s="91">
        <f t="shared" si="69"/>
        <v>4.001617431640625E-3</v>
      </c>
    </row>
    <row r="882" spans="1:19" x14ac:dyDescent="0.25">
      <c r="A882" s="104">
        <v>40626.599444444444</v>
      </c>
      <c r="B882" s="105">
        <v>60.022998809814453</v>
      </c>
      <c r="C882" s="106"/>
      <c r="O882" s="91">
        <f t="shared" si="65"/>
        <v>1</v>
      </c>
      <c r="P882" s="91">
        <f t="shared" si="66"/>
        <v>1</v>
      </c>
      <c r="Q882" s="91">
        <f t="shared" si="67"/>
        <v>1</v>
      </c>
      <c r="R882" s="93">
        <f t="shared" si="68"/>
        <v>0</v>
      </c>
      <c r="S882" s="91">
        <f t="shared" si="69"/>
        <v>0</v>
      </c>
    </row>
    <row r="883" spans="1:19" x14ac:dyDescent="0.25">
      <c r="A883" s="104">
        <v>40626.59946759259</v>
      </c>
      <c r="B883" s="105">
        <v>60.018001556396484</v>
      </c>
      <c r="C883" s="106"/>
      <c r="O883" s="91">
        <f t="shared" si="65"/>
        <v>1</v>
      </c>
      <c r="P883" s="91">
        <f t="shared" si="66"/>
        <v>1</v>
      </c>
      <c r="Q883" s="91">
        <f t="shared" si="67"/>
        <v>1</v>
      </c>
      <c r="R883" s="93">
        <f t="shared" si="68"/>
        <v>-4.99725341796875E-3</v>
      </c>
      <c r="S883" s="91">
        <f t="shared" si="69"/>
        <v>4.99725341796875E-3</v>
      </c>
    </row>
    <row r="884" spans="1:19" x14ac:dyDescent="0.25">
      <c r="A884" s="104">
        <v>40626.599490740744</v>
      </c>
      <c r="B884" s="105">
        <v>60.012001037597656</v>
      </c>
      <c r="C884" s="106"/>
      <c r="O884" s="91">
        <f t="shared" si="65"/>
        <v>1</v>
      </c>
      <c r="P884" s="91">
        <f t="shared" si="66"/>
        <v>1</v>
      </c>
      <c r="Q884" s="91">
        <f t="shared" si="67"/>
        <v>1</v>
      </c>
      <c r="R884" s="93">
        <f t="shared" si="68"/>
        <v>-6.000518798828125E-3</v>
      </c>
      <c r="S884" s="91">
        <f t="shared" si="69"/>
        <v>6.000518798828125E-3</v>
      </c>
    </row>
    <row r="885" spans="1:19" x14ac:dyDescent="0.25">
      <c r="A885" s="104">
        <v>40626.59951388889</v>
      </c>
      <c r="B885" s="105">
        <v>60.006000518798828</v>
      </c>
      <c r="C885" s="106"/>
      <c r="O885" s="91">
        <f t="shared" si="65"/>
        <v>1</v>
      </c>
      <c r="P885" s="91">
        <f t="shared" si="66"/>
        <v>1</v>
      </c>
      <c r="Q885" s="91">
        <f t="shared" si="67"/>
        <v>1</v>
      </c>
      <c r="R885" s="93">
        <f t="shared" si="68"/>
        <v>-6.000518798828125E-3</v>
      </c>
      <c r="S885" s="91">
        <f t="shared" si="69"/>
        <v>6.000518798828125E-3</v>
      </c>
    </row>
    <row r="886" spans="1:19" x14ac:dyDescent="0.25">
      <c r="A886" s="104">
        <v>40626.599537037036</v>
      </c>
      <c r="B886" s="105">
        <v>60.006000518798828</v>
      </c>
      <c r="C886" s="106"/>
      <c r="O886" s="91">
        <f t="shared" si="65"/>
        <v>1</v>
      </c>
      <c r="P886" s="91">
        <f t="shared" si="66"/>
        <v>1</v>
      </c>
      <c r="Q886" s="91">
        <f t="shared" si="67"/>
        <v>1</v>
      </c>
      <c r="R886" s="93">
        <f t="shared" si="68"/>
        <v>0</v>
      </c>
      <c r="S886" s="91">
        <f t="shared" si="69"/>
        <v>0</v>
      </c>
    </row>
    <row r="887" spans="1:19" x14ac:dyDescent="0.25">
      <c r="A887" s="104">
        <v>40626.599560185183</v>
      </c>
      <c r="B887" s="105">
        <v>60.001998901367188</v>
      </c>
      <c r="C887" s="106"/>
      <c r="O887" s="91">
        <f t="shared" si="65"/>
        <v>1</v>
      </c>
      <c r="P887" s="91">
        <f t="shared" si="66"/>
        <v>1</v>
      </c>
      <c r="Q887" s="91">
        <f t="shared" si="67"/>
        <v>1</v>
      </c>
      <c r="R887" s="93">
        <f t="shared" si="68"/>
        <v>-4.001617431640625E-3</v>
      </c>
      <c r="S887" s="91">
        <f t="shared" si="69"/>
        <v>4.001617431640625E-3</v>
      </c>
    </row>
    <row r="888" spans="1:19" x14ac:dyDescent="0.25">
      <c r="A888" s="104">
        <v>40626.599583333336</v>
      </c>
      <c r="B888" s="105">
        <v>60.001998901367188</v>
      </c>
      <c r="C888" s="106"/>
      <c r="O888" s="91">
        <f t="shared" si="65"/>
        <v>1</v>
      </c>
      <c r="P888" s="91">
        <f t="shared" si="66"/>
        <v>1</v>
      </c>
      <c r="Q888" s="91">
        <f t="shared" si="67"/>
        <v>1</v>
      </c>
      <c r="R888" s="93">
        <f t="shared" si="68"/>
        <v>0</v>
      </c>
      <c r="S888" s="91">
        <f t="shared" si="69"/>
        <v>0</v>
      </c>
    </row>
    <row r="889" spans="1:19" x14ac:dyDescent="0.25">
      <c r="A889" s="104">
        <v>40626.599606481483</v>
      </c>
      <c r="B889" s="105">
        <v>60.000999450683594</v>
      </c>
      <c r="C889" s="106"/>
      <c r="O889" s="91">
        <f t="shared" si="65"/>
        <v>1</v>
      </c>
      <c r="P889" s="91">
        <f t="shared" si="66"/>
        <v>1</v>
      </c>
      <c r="Q889" s="91">
        <f t="shared" si="67"/>
        <v>1</v>
      </c>
      <c r="R889" s="93">
        <f t="shared" si="68"/>
        <v>-9.9945068359375E-4</v>
      </c>
      <c r="S889" s="91">
        <f t="shared" si="69"/>
        <v>9.9945068359375E-4</v>
      </c>
    </row>
    <row r="890" spans="1:19" x14ac:dyDescent="0.25">
      <c r="A890" s="104">
        <v>40626.599629629629</v>
      </c>
      <c r="B890" s="105">
        <v>59.999000549316406</v>
      </c>
      <c r="C890" s="106"/>
      <c r="O890" s="91">
        <f t="shared" si="65"/>
        <v>1</v>
      </c>
      <c r="P890" s="91">
        <f t="shared" si="66"/>
        <v>0</v>
      </c>
      <c r="Q890" s="91">
        <f t="shared" si="67"/>
        <v>1</v>
      </c>
      <c r="R890" s="93">
        <f t="shared" si="68"/>
        <v>-1.9989013671875E-3</v>
      </c>
      <c r="S890" s="91">
        <f t="shared" si="69"/>
        <v>1.9989013671875E-3</v>
      </c>
    </row>
    <row r="891" spans="1:19" x14ac:dyDescent="0.25">
      <c r="A891" s="104">
        <v>40626.599652777775</v>
      </c>
      <c r="B891" s="105">
        <v>59.999000549316406</v>
      </c>
      <c r="C891" s="106"/>
      <c r="O891" s="91">
        <f t="shared" si="65"/>
        <v>1</v>
      </c>
      <c r="P891" s="91">
        <f t="shared" si="66"/>
        <v>0</v>
      </c>
      <c r="Q891" s="91">
        <f t="shared" si="67"/>
        <v>1</v>
      </c>
      <c r="R891" s="93">
        <f t="shared" si="68"/>
        <v>0</v>
      </c>
      <c r="S891" s="91">
        <f t="shared" si="69"/>
        <v>0</v>
      </c>
    </row>
    <row r="892" spans="1:19" x14ac:dyDescent="0.25">
      <c r="A892" s="104">
        <v>40626.599675925929</v>
      </c>
      <c r="B892" s="105">
        <v>59.998001098632813</v>
      </c>
      <c r="C892" s="106"/>
      <c r="O892" s="91">
        <f t="shared" si="65"/>
        <v>1</v>
      </c>
      <c r="P892" s="91">
        <f t="shared" si="66"/>
        <v>0</v>
      </c>
      <c r="Q892" s="91">
        <f t="shared" si="67"/>
        <v>1</v>
      </c>
      <c r="R892" s="93">
        <f t="shared" si="68"/>
        <v>-9.9945068359375E-4</v>
      </c>
      <c r="S892" s="91">
        <f t="shared" si="69"/>
        <v>9.9945068359375E-4</v>
      </c>
    </row>
    <row r="893" spans="1:19" x14ac:dyDescent="0.25">
      <c r="A893" s="104">
        <v>40626.599699074075</v>
      </c>
      <c r="B893" s="105">
        <v>59.994998931884766</v>
      </c>
      <c r="C893" s="106"/>
      <c r="O893" s="91">
        <f t="shared" si="65"/>
        <v>1</v>
      </c>
      <c r="P893" s="91">
        <f t="shared" si="66"/>
        <v>0</v>
      </c>
      <c r="Q893" s="91">
        <f t="shared" si="67"/>
        <v>1</v>
      </c>
      <c r="R893" s="93">
        <f t="shared" si="68"/>
        <v>-3.002166748046875E-3</v>
      </c>
      <c r="S893" s="91">
        <f t="shared" si="69"/>
        <v>3.002166748046875E-3</v>
      </c>
    </row>
    <row r="894" spans="1:19" x14ac:dyDescent="0.25">
      <c r="A894" s="104">
        <v>40626.599722222221</v>
      </c>
      <c r="B894" s="105">
        <v>59.992000579833984</v>
      </c>
      <c r="C894" s="106"/>
      <c r="O894" s="91">
        <f t="shared" si="65"/>
        <v>1</v>
      </c>
      <c r="P894" s="91">
        <f t="shared" si="66"/>
        <v>0</v>
      </c>
      <c r="Q894" s="91">
        <f t="shared" si="67"/>
        <v>1</v>
      </c>
      <c r="R894" s="93">
        <f t="shared" si="68"/>
        <v>-2.99835205078125E-3</v>
      </c>
      <c r="S894" s="91">
        <f t="shared" si="69"/>
        <v>2.99835205078125E-3</v>
      </c>
    </row>
    <row r="895" spans="1:19" x14ac:dyDescent="0.25">
      <c r="A895" s="104">
        <v>40626.599745370368</v>
      </c>
      <c r="B895" s="105">
        <v>59.987998962402344</v>
      </c>
      <c r="C895" s="106"/>
      <c r="O895" s="91">
        <f t="shared" si="65"/>
        <v>1</v>
      </c>
      <c r="P895" s="91">
        <f t="shared" si="66"/>
        <v>0</v>
      </c>
      <c r="Q895" s="91">
        <f t="shared" si="67"/>
        <v>1</v>
      </c>
      <c r="R895" s="93">
        <f t="shared" si="68"/>
        <v>-4.001617431640625E-3</v>
      </c>
      <c r="S895" s="91">
        <f t="shared" si="69"/>
        <v>4.001617431640625E-3</v>
      </c>
    </row>
    <row r="896" spans="1:19" x14ac:dyDescent="0.25">
      <c r="A896" s="104">
        <v>40626.599768518521</v>
      </c>
      <c r="B896" s="105">
        <v>59.986000061035156</v>
      </c>
      <c r="C896" s="106"/>
      <c r="O896" s="91">
        <f t="shared" si="65"/>
        <v>1</v>
      </c>
      <c r="P896" s="91">
        <f t="shared" si="66"/>
        <v>0</v>
      </c>
      <c r="Q896" s="91">
        <f t="shared" si="67"/>
        <v>1</v>
      </c>
      <c r="R896" s="93">
        <f t="shared" si="68"/>
        <v>-1.9989013671875E-3</v>
      </c>
      <c r="S896" s="91">
        <f t="shared" si="69"/>
        <v>1.9989013671875E-3</v>
      </c>
    </row>
    <row r="897" spans="1:19" x14ac:dyDescent="0.25">
      <c r="A897" s="104">
        <v>40626.599791666667</v>
      </c>
      <c r="B897" s="105">
        <v>59.985000610351563</v>
      </c>
      <c r="C897" s="106"/>
      <c r="O897" s="91">
        <f t="shared" si="65"/>
        <v>1</v>
      </c>
      <c r="P897" s="91">
        <f t="shared" si="66"/>
        <v>0</v>
      </c>
      <c r="Q897" s="91">
        <f t="shared" si="67"/>
        <v>1</v>
      </c>
      <c r="R897" s="93">
        <f t="shared" si="68"/>
        <v>-9.9945068359375E-4</v>
      </c>
      <c r="S897" s="91">
        <f t="shared" si="69"/>
        <v>9.9945068359375E-4</v>
      </c>
    </row>
    <row r="898" spans="1:19" x14ac:dyDescent="0.25">
      <c r="A898" s="104">
        <v>40626.599814814814</v>
      </c>
      <c r="B898" s="105">
        <v>59.984001159667969</v>
      </c>
      <c r="C898" s="106"/>
      <c r="O898" s="91">
        <f t="shared" si="65"/>
        <v>1</v>
      </c>
      <c r="P898" s="91">
        <f t="shared" si="66"/>
        <v>0</v>
      </c>
      <c r="Q898" s="91">
        <f t="shared" si="67"/>
        <v>1</v>
      </c>
      <c r="R898" s="93">
        <f t="shared" si="68"/>
        <v>-9.9945068359375E-4</v>
      </c>
      <c r="S898" s="91">
        <f t="shared" si="69"/>
        <v>9.9945068359375E-4</v>
      </c>
    </row>
    <row r="899" spans="1:19" x14ac:dyDescent="0.25">
      <c r="A899" s="104">
        <v>40626.59983796296</v>
      </c>
      <c r="B899" s="105">
        <v>59.985000610351563</v>
      </c>
      <c r="C899" s="106"/>
      <c r="O899" s="91">
        <f t="shared" si="65"/>
        <v>1</v>
      </c>
      <c r="P899" s="91">
        <f t="shared" si="66"/>
        <v>0</v>
      </c>
      <c r="Q899" s="91">
        <f t="shared" si="67"/>
        <v>1</v>
      </c>
      <c r="R899" s="93">
        <f t="shared" si="68"/>
        <v>9.9945068359375E-4</v>
      </c>
      <c r="S899" s="91">
        <f t="shared" si="69"/>
        <v>9.9945068359375E-4</v>
      </c>
    </row>
    <row r="900" spans="1:19" x14ac:dyDescent="0.25">
      <c r="A900" s="104">
        <v>40626.599861111114</v>
      </c>
      <c r="B900" s="105">
        <v>59.984001159667969</v>
      </c>
      <c r="C900" s="106"/>
      <c r="O900" s="91">
        <f t="shared" si="65"/>
        <v>1</v>
      </c>
      <c r="P900" s="91">
        <f t="shared" si="66"/>
        <v>0</v>
      </c>
      <c r="Q900" s="91">
        <f t="shared" si="67"/>
        <v>1</v>
      </c>
      <c r="R900" s="93">
        <f t="shared" si="68"/>
        <v>-9.9945068359375E-4</v>
      </c>
      <c r="S900" s="91">
        <f t="shared" si="69"/>
        <v>9.9945068359375E-4</v>
      </c>
    </row>
    <row r="901" spans="1:19" x14ac:dyDescent="0.25">
      <c r="A901" s="104">
        <v>40626.59988425926</v>
      </c>
      <c r="B901" s="105">
        <v>59.984001159667969</v>
      </c>
      <c r="C901" s="106"/>
      <c r="O901" s="91">
        <f t="shared" si="65"/>
        <v>1</v>
      </c>
      <c r="P901" s="91">
        <f t="shared" si="66"/>
        <v>0</v>
      </c>
      <c r="Q901" s="91">
        <f t="shared" si="67"/>
        <v>1</v>
      </c>
      <c r="R901" s="93">
        <f t="shared" si="68"/>
        <v>0</v>
      </c>
      <c r="S901" s="91">
        <f t="shared" si="69"/>
        <v>0</v>
      </c>
    </row>
    <row r="902" spans="1:19" x14ac:dyDescent="0.25">
      <c r="A902" s="104">
        <v>40626.599907407406</v>
      </c>
      <c r="B902" s="105">
        <v>59.983001708984375</v>
      </c>
      <c r="C902" s="106"/>
      <c r="O902" s="91">
        <f t="shared" si="65"/>
        <v>1</v>
      </c>
      <c r="P902" s="91">
        <f t="shared" si="66"/>
        <v>0</v>
      </c>
      <c r="Q902" s="91">
        <f t="shared" si="67"/>
        <v>1</v>
      </c>
      <c r="R902" s="93">
        <f t="shared" si="68"/>
        <v>-9.9945068359375E-4</v>
      </c>
      <c r="S902" s="91">
        <f t="shared" si="69"/>
        <v>9.9945068359375E-4</v>
      </c>
    </row>
    <row r="903" spans="1:19" x14ac:dyDescent="0.25">
      <c r="A903" s="104">
        <v>40626.599930555552</v>
      </c>
      <c r="B903" s="105">
        <v>59.980998992919922</v>
      </c>
      <c r="C903" s="106"/>
      <c r="O903" s="91">
        <f t="shared" si="65"/>
        <v>1</v>
      </c>
      <c r="P903" s="91">
        <f t="shared" si="66"/>
        <v>0</v>
      </c>
      <c r="Q903" s="91">
        <f t="shared" si="67"/>
        <v>1</v>
      </c>
      <c r="R903" s="93">
        <f t="shared" si="68"/>
        <v>-2.002716064453125E-3</v>
      </c>
      <c r="S903" s="91">
        <f t="shared" si="69"/>
        <v>2.002716064453125E-3</v>
      </c>
    </row>
    <row r="904" spans="1:19" x14ac:dyDescent="0.25">
      <c r="A904" s="104">
        <v>40626.599953703706</v>
      </c>
      <c r="B904" s="105">
        <v>59.979000091552734</v>
      </c>
      <c r="C904" s="106"/>
      <c r="O904" s="91">
        <f t="shared" ref="O904:O967" si="70">IF(ROW()&lt;$O$5,0,1)</f>
        <v>1</v>
      </c>
      <c r="P904" s="91">
        <f t="shared" ref="P904:P967" si="71">IF((O904=1)*(B904&gt;$P$2),1,0)</f>
        <v>0</v>
      </c>
      <c r="Q904" s="91">
        <f t="shared" si="67"/>
        <v>1</v>
      </c>
      <c r="R904" s="93">
        <f t="shared" si="68"/>
        <v>-1.9989013671875E-3</v>
      </c>
      <c r="S904" s="91">
        <f t="shared" si="69"/>
        <v>1.9989013671875E-3</v>
      </c>
    </row>
    <row r="905" spans="1:19" x14ac:dyDescent="0.25">
      <c r="A905" s="104">
        <v>40626.599976851852</v>
      </c>
      <c r="B905" s="105">
        <v>59.979999542236328</v>
      </c>
      <c r="C905" s="106"/>
      <c r="O905" s="91">
        <f t="shared" si="70"/>
        <v>1</v>
      </c>
      <c r="P905" s="91">
        <f t="shared" si="71"/>
        <v>0</v>
      </c>
      <c r="Q905" s="91">
        <f t="shared" ref="Q905:Q968" si="72">IF(ROW()&lt;O$3,0,1)</f>
        <v>1</v>
      </c>
      <c r="R905" s="93">
        <f t="shared" ref="R905:R968" si="73">B905-B904</f>
        <v>9.9945068359375E-4</v>
      </c>
      <c r="S905" s="91">
        <f t="shared" ref="S905:S968" si="74">ABS(R905)</f>
        <v>9.9945068359375E-4</v>
      </c>
    </row>
    <row r="906" spans="1:19" x14ac:dyDescent="0.25">
      <c r="A906" s="104">
        <v>40626.6</v>
      </c>
      <c r="B906" s="105">
        <v>59.977001190185547</v>
      </c>
      <c r="C906" s="106"/>
      <c r="O906" s="91">
        <f t="shared" si="70"/>
        <v>1</v>
      </c>
      <c r="P906" s="91">
        <f t="shared" si="71"/>
        <v>0</v>
      </c>
      <c r="Q906" s="91">
        <f t="shared" si="72"/>
        <v>1</v>
      </c>
      <c r="R906" s="93">
        <f t="shared" si="73"/>
        <v>-2.99835205078125E-3</v>
      </c>
      <c r="S906" s="91">
        <f t="shared" si="74"/>
        <v>2.99835205078125E-3</v>
      </c>
    </row>
    <row r="907" spans="1:19" x14ac:dyDescent="0.25">
      <c r="A907" s="104">
        <v>40626.600023148145</v>
      </c>
      <c r="B907" s="105">
        <v>59.977001190185547</v>
      </c>
      <c r="C907" s="106"/>
      <c r="O907" s="91">
        <f t="shared" si="70"/>
        <v>1</v>
      </c>
      <c r="P907" s="91">
        <f t="shared" si="71"/>
        <v>0</v>
      </c>
      <c r="Q907" s="91">
        <f t="shared" si="72"/>
        <v>1</v>
      </c>
      <c r="R907" s="93">
        <f t="shared" si="73"/>
        <v>0</v>
      </c>
      <c r="S907" s="91">
        <f t="shared" si="74"/>
        <v>0</v>
      </c>
    </row>
    <row r="908" spans="1:19" x14ac:dyDescent="0.25">
      <c r="A908" s="104">
        <v>40626.600046296298</v>
      </c>
      <c r="B908" s="105">
        <v>59.977001190185547</v>
      </c>
      <c r="C908" s="106"/>
      <c r="O908" s="91">
        <f t="shared" si="70"/>
        <v>1</v>
      </c>
      <c r="P908" s="91">
        <f t="shared" si="71"/>
        <v>0</v>
      </c>
      <c r="Q908" s="91">
        <f t="shared" si="72"/>
        <v>1</v>
      </c>
      <c r="R908" s="93">
        <f t="shared" si="73"/>
        <v>0</v>
      </c>
      <c r="S908" s="91">
        <f t="shared" si="74"/>
        <v>0</v>
      </c>
    </row>
    <row r="909" spans="1:19" x14ac:dyDescent="0.25">
      <c r="A909" s="104">
        <v>40626.600069444445</v>
      </c>
      <c r="B909" s="105">
        <v>59.976001739501953</v>
      </c>
      <c r="C909" s="106"/>
      <c r="O909" s="91">
        <f t="shared" si="70"/>
        <v>1</v>
      </c>
      <c r="P909" s="91">
        <f t="shared" si="71"/>
        <v>0</v>
      </c>
      <c r="Q909" s="91">
        <f t="shared" si="72"/>
        <v>1</v>
      </c>
      <c r="R909" s="93">
        <f t="shared" si="73"/>
        <v>-9.9945068359375E-4</v>
      </c>
      <c r="S909" s="91">
        <f t="shared" si="74"/>
        <v>9.9945068359375E-4</v>
      </c>
    </row>
    <row r="910" spans="1:19" x14ac:dyDescent="0.25">
      <c r="A910" s="104">
        <v>40626.600092592591</v>
      </c>
      <c r="B910" s="105">
        <v>59.977001190185547</v>
      </c>
      <c r="C910" s="106"/>
      <c r="O910" s="91">
        <f t="shared" si="70"/>
        <v>1</v>
      </c>
      <c r="P910" s="91">
        <f t="shared" si="71"/>
        <v>0</v>
      </c>
      <c r="Q910" s="91">
        <f t="shared" si="72"/>
        <v>1</v>
      </c>
      <c r="R910" s="93">
        <f t="shared" si="73"/>
        <v>9.9945068359375E-4</v>
      </c>
      <c r="S910" s="91">
        <f t="shared" si="74"/>
        <v>9.9945068359375E-4</v>
      </c>
    </row>
    <row r="911" spans="1:19" x14ac:dyDescent="0.25">
      <c r="A911" s="104">
        <v>40626.600115740737</v>
      </c>
      <c r="B911" s="105">
        <v>59.977001190185547</v>
      </c>
      <c r="C911" s="106"/>
      <c r="O911" s="91">
        <f t="shared" si="70"/>
        <v>1</v>
      </c>
      <c r="P911" s="91">
        <f t="shared" si="71"/>
        <v>0</v>
      </c>
      <c r="Q911" s="91">
        <f t="shared" si="72"/>
        <v>1</v>
      </c>
      <c r="R911" s="93">
        <f t="shared" si="73"/>
        <v>0</v>
      </c>
      <c r="S911" s="91">
        <f t="shared" si="74"/>
        <v>0</v>
      </c>
    </row>
    <row r="912" spans="1:19" x14ac:dyDescent="0.25">
      <c r="A912" s="104">
        <v>40626.600138888891</v>
      </c>
      <c r="B912" s="105">
        <v>59.978000640869141</v>
      </c>
      <c r="C912" s="106"/>
      <c r="O912" s="91">
        <f t="shared" si="70"/>
        <v>1</v>
      </c>
      <c r="P912" s="91">
        <f t="shared" si="71"/>
        <v>0</v>
      </c>
      <c r="Q912" s="91">
        <f t="shared" si="72"/>
        <v>1</v>
      </c>
      <c r="R912" s="93">
        <f t="shared" si="73"/>
        <v>9.9945068359375E-4</v>
      </c>
      <c r="S912" s="91">
        <f t="shared" si="74"/>
        <v>9.9945068359375E-4</v>
      </c>
    </row>
    <row r="913" spans="1:19" x14ac:dyDescent="0.25">
      <c r="A913" s="104">
        <v>40626.600162037037</v>
      </c>
      <c r="B913" s="105">
        <v>59.980998992919922</v>
      </c>
      <c r="C913" s="106"/>
      <c r="O913" s="91">
        <f t="shared" si="70"/>
        <v>1</v>
      </c>
      <c r="P913" s="91">
        <f t="shared" si="71"/>
        <v>0</v>
      </c>
      <c r="Q913" s="91">
        <f t="shared" si="72"/>
        <v>1</v>
      </c>
      <c r="R913" s="93">
        <f t="shared" si="73"/>
        <v>2.99835205078125E-3</v>
      </c>
      <c r="S913" s="91">
        <f t="shared" si="74"/>
        <v>2.99835205078125E-3</v>
      </c>
    </row>
    <row r="914" spans="1:19" x14ac:dyDescent="0.25">
      <c r="A914" s="104">
        <v>40626.600185185183</v>
      </c>
      <c r="B914" s="105">
        <v>59.979999542236328</v>
      </c>
      <c r="C914" s="106"/>
      <c r="O914" s="91">
        <f t="shared" si="70"/>
        <v>1</v>
      </c>
      <c r="P914" s="91">
        <f t="shared" si="71"/>
        <v>0</v>
      </c>
      <c r="Q914" s="91">
        <f t="shared" si="72"/>
        <v>1</v>
      </c>
      <c r="R914" s="93">
        <f t="shared" si="73"/>
        <v>-9.9945068359375E-4</v>
      </c>
      <c r="S914" s="91">
        <f t="shared" si="74"/>
        <v>9.9945068359375E-4</v>
      </c>
    </row>
    <row r="915" spans="1:19" x14ac:dyDescent="0.25">
      <c r="A915" s="104">
        <v>40626.600208333337</v>
      </c>
      <c r="B915" s="105">
        <v>59.984001159667969</v>
      </c>
      <c r="C915" s="106"/>
      <c r="O915" s="91">
        <f t="shared" si="70"/>
        <v>1</v>
      </c>
      <c r="P915" s="91">
        <f t="shared" si="71"/>
        <v>0</v>
      </c>
      <c r="Q915" s="91">
        <f t="shared" si="72"/>
        <v>1</v>
      </c>
      <c r="R915" s="93">
        <f t="shared" si="73"/>
        <v>4.001617431640625E-3</v>
      </c>
      <c r="S915" s="91">
        <f t="shared" si="74"/>
        <v>4.001617431640625E-3</v>
      </c>
    </row>
    <row r="916" spans="1:19" x14ac:dyDescent="0.25">
      <c r="A916" s="104">
        <v>40626.600231481483</v>
      </c>
      <c r="B916" s="105">
        <v>59.985000610351563</v>
      </c>
      <c r="C916" s="106"/>
      <c r="O916" s="91">
        <f t="shared" si="70"/>
        <v>1</v>
      </c>
      <c r="P916" s="91">
        <f t="shared" si="71"/>
        <v>0</v>
      </c>
      <c r="Q916" s="91">
        <f t="shared" si="72"/>
        <v>1</v>
      </c>
      <c r="R916" s="93">
        <f t="shared" si="73"/>
        <v>9.9945068359375E-4</v>
      </c>
      <c r="S916" s="91">
        <f t="shared" si="74"/>
        <v>9.9945068359375E-4</v>
      </c>
    </row>
    <row r="917" spans="1:19" x14ac:dyDescent="0.25">
      <c r="A917" s="104">
        <v>40626.600254629629</v>
      </c>
      <c r="B917" s="105">
        <v>59.985000610351563</v>
      </c>
      <c r="C917" s="106"/>
      <c r="O917" s="91">
        <f t="shared" si="70"/>
        <v>1</v>
      </c>
      <c r="P917" s="91">
        <f t="shared" si="71"/>
        <v>0</v>
      </c>
      <c r="Q917" s="91">
        <f t="shared" si="72"/>
        <v>1</v>
      </c>
      <c r="R917" s="93">
        <f t="shared" si="73"/>
        <v>0</v>
      </c>
      <c r="S917" s="91">
        <f t="shared" si="74"/>
        <v>0</v>
      </c>
    </row>
    <row r="918" spans="1:19" x14ac:dyDescent="0.25">
      <c r="A918" s="104">
        <v>40626.600277777776</v>
      </c>
      <c r="B918" s="105">
        <v>59.987998962402344</v>
      </c>
      <c r="C918" s="106"/>
      <c r="O918" s="91">
        <f t="shared" si="70"/>
        <v>1</v>
      </c>
      <c r="P918" s="91">
        <f t="shared" si="71"/>
        <v>0</v>
      </c>
      <c r="Q918" s="91">
        <f t="shared" si="72"/>
        <v>1</v>
      </c>
      <c r="R918" s="93">
        <f t="shared" si="73"/>
        <v>2.99835205078125E-3</v>
      </c>
      <c r="S918" s="91">
        <f t="shared" si="74"/>
        <v>2.99835205078125E-3</v>
      </c>
    </row>
    <row r="919" spans="1:19" x14ac:dyDescent="0.25">
      <c r="A919" s="104">
        <v>40626.600300925929</v>
      </c>
      <c r="B919" s="105">
        <v>59.986000061035156</v>
      </c>
      <c r="C919" s="106"/>
      <c r="O919" s="91">
        <f t="shared" si="70"/>
        <v>1</v>
      </c>
      <c r="P919" s="91">
        <f t="shared" si="71"/>
        <v>0</v>
      </c>
      <c r="Q919" s="91">
        <f t="shared" si="72"/>
        <v>1</v>
      </c>
      <c r="R919" s="93">
        <f t="shared" si="73"/>
        <v>-1.9989013671875E-3</v>
      </c>
      <c r="S919" s="91">
        <f t="shared" si="74"/>
        <v>1.9989013671875E-3</v>
      </c>
    </row>
    <row r="920" spans="1:19" x14ac:dyDescent="0.25">
      <c r="A920" s="104">
        <v>40626.600324074076</v>
      </c>
      <c r="B920" s="105">
        <v>59.987998962402344</v>
      </c>
      <c r="C920" s="106"/>
      <c r="O920" s="91">
        <f t="shared" si="70"/>
        <v>1</v>
      </c>
      <c r="P920" s="91">
        <f t="shared" si="71"/>
        <v>0</v>
      </c>
      <c r="Q920" s="91">
        <f t="shared" si="72"/>
        <v>1</v>
      </c>
      <c r="R920" s="93">
        <f t="shared" si="73"/>
        <v>1.9989013671875E-3</v>
      </c>
      <c r="S920" s="91">
        <f t="shared" si="74"/>
        <v>1.9989013671875E-3</v>
      </c>
    </row>
    <row r="921" spans="1:19" x14ac:dyDescent="0.25">
      <c r="A921" s="104">
        <v>40626.600347222222</v>
      </c>
      <c r="B921" s="105">
        <v>59.987998962402344</v>
      </c>
      <c r="C921" s="106"/>
      <c r="O921" s="91">
        <f t="shared" si="70"/>
        <v>1</v>
      </c>
      <c r="P921" s="91">
        <f t="shared" si="71"/>
        <v>0</v>
      </c>
      <c r="Q921" s="91">
        <f t="shared" si="72"/>
        <v>1</v>
      </c>
      <c r="R921" s="93">
        <f t="shared" si="73"/>
        <v>0</v>
      </c>
      <c r="S921" s="91">
        <f t="shared" si="74"/>
        <v>0</v>
      </c>
    </row>
    <row r="922" spans="1:19" x14ac:dyDescent="0.25">
      <c r="A922" s="104">
        <v>40626.600370370368</v>
      </c>
      <c r="B922" s="105">
        <v>59.986000061035156</v>
      </c>
      <c r="C922" s="106"/>
      <c r="O922" s="91">
        <f t="shared" si="70"/>
        <v>1</v>
      </c>
      <c r="P922" s="91">
        <f t="shared" si="71"/>
        <v>0</v>
      </c>
      <c r="Q922" s="91">
        <f t="shared" si="72"/>
        <v>1</v>
      </c>
      <c r="R922" s="93">
        <f t="shared" si="73"/>
        <v>-1.9989013671875E-3</v>
      </c>
      <c r="S922" s="91">
        <f t="shared" si="74"/>
        <v>1.9989013671875E-3</v>
      </c>
    </row>
    <row r="923" spans="1:19" x14ac:dyDescent="0.25">
      <c r="A923" s="104">
        <v>40626.600393518522</v>
      </c>
      <c r="B923" s="105">
        <v>59.987998962402344</v>
      </c>
      <c r="C923" s="106"/>
      <c r="O923" s="91">
        <f t="shared" si="70"/>
        <v>1</v>
      </c>
      <c r="P923" s="91">
        <f t="shared" si="71"/>
        <v>0</v>
      </c>
      <c r="Q923" s="91">
        <f t="shared" si="72"/>
        <v>1</v>
      </c>
      <c r="R923" s="93">
        <f t="shared" si="73"/>
        <v>1.9989013671875E-3</v>
      </c>
      <c r="S923" s="91">
        <f t="shared" si="74"/>
        <v>1.9989013671875E-3</v>
      </c>
    </row>
    <row r="924" spans="1:19" x14ac:dyDescent="0.25">
      <c r="A924" s="104">
        <v>40626.600416666668</v>
      </c>
      <c r="B924" s="105">
        <v>59.98699951171875</v>
      </c>
      <c r="C924" s="106"/>
      <c r="O924" s="91">
        <f t="shared" si="70"/>
        <v>1</v>
      </c>
      <c r="P924" s="91">
        <f t="shared" si="71"/>
        <v>0</v>
      </c>
      <c r="Q924" s="91">
        <f t="shared" si="72"/>
        <v>1</v>
      </c>
      <c r="R924" s="93">
        <f t="shared" si="73"/>
        <v>-9.9945068359375E-4</v>
      </c>
      <c r="S924" s="91">
        <f t="shared" si="74"/>
        <v>9.9945068359375E-4</v>
      </c>
    </row>
    <row r="925" spans="1:19" x14ac:dyDescent="0.25">
      <c r="A925" s="104">
        <v>40626.600439814814</v>
      </c>
      <c r="B925" s="105">
        <v>59.984001159667969</v>
      </c>
      <c r="C925" s="106"/>
      <c r="O925" s="91">
        <f t="shared" si="70"/>
        <v>1</v>
      </c>
      <c r="P925" s="91">
        <f t="shared" si="71"/>
        <v>0</v>
      </c>
      <c r="Q925" s="91">
        <f t="shared" si="72"/>
        <v>1</v>
      </c>
      <c r="R925" s="93">
        <f t="shared" si="73"/>
        <v>-2.99835205078125E-3</v>
      </c>
      <c r="S925" s="91">
        <f t="shared" si="74"/>
        <v>2.99835205078125E-3</v>
      </c>
    </row>
    <row r="926" spans="1:19" x14ac:dyDescent="0.25">
      <c r="A926" s="104">
        <v>40626.600462962961</v>
      </c>
      <c r="B926" s="105">
        <v>59.983001708984375</v>
      </c>
      <c r="C926" s="106"/>
      <c r="O926" s="91">
        <f t="shared" si="70"/>
        <v>1</v>
      </c>
      <c r="P926" s="91">
        <f t="shared" si="71"/>
        <v>0</v>
      </c>
      <c r="Q926" s="91">
        <f t="shared" si="72"/>
        <v>1</v>
      </c>
      <c r="R926" s="93">
        <f t="shared" si="73"/>
        <v>-9.9945068359375E-4</v>
      </c>
      <c r="S926" s="91">
        <f t="shared" si="74"/>
        <v>9.9945068359375E-4</v>
      </c>
    </row>
    <row r="927" spans="1:19" x14ac:dyDescent="0.25">
      <c r="A927" s="104">
        <v>40626.600486111114</v>
      </c>
      <c r="B927" s="105">
        <v>59.983001708984375</v>
      </c>
      <c r="C927" s="106"/>
      <c r="O927" s="91">
        <f t="shared" si="70"/>
        <v>1</v>
      </c>
      <c r="P927" s="91">
        <f t="shared" si="71"/>
        <v>0</v>
      </c>
      <c r="Q927" s="91">
        <f t="shared" si="72"/>
        <v>1</v>
      </c>
      <c r="R927" s="93">
        <f t="shared" si="73"/>
        <v>0</v>
      </c>
      <c r="S927" s="91">
        <f t="shared" si="74"/>
        <v>0</v>
      </c>
    </row>
    <row r="928" spans="1:19" x14ac:dyDescent="0.25">
      <c r="A928" s="104">
        <v>40626.60050925926</v>
      </c>
      <c r="B928" s="105">
        <v>59.984001159667969</v>
      </c>
      <c r="C928" s="106"/>
      <c r="O928" s="91">
        <f t="shared" si="70"/>
        <v>1</v>
      </c>
      <c r="P928" s="91">
        <f t="shared" si="71"/>
        <v>0</v>
      </c>
      <c r="Q928" s="91">
        <f t="shared" si="72"/>
        <v>1</v>
      </c>
      <c r="R928" s="93">
        <f t="shared" si="73"/>
        <v>9.9945068359375E-4</v>
      </c>
      <c r="S928" s="91">
        <f t="shared" si="74"/>
        <v>9.9945068359375E-4</v>
      </c>
    </row>
    <row r="929" spans="1:19" x14ac:dyDescent="0.25">
      <c r="A929" s="104">
        <v>40626.600532407407</v>
      </c>
      <c r="B929" s="105">
        <v>59.985000610351563</v>
      </c>
      <c r="C929" s="106"/>
      <c r="O929" s="91">
        <f t="shared" si="70"/>
        <v>1</v>
      </c>
      <c r="P929" s="91">
        <f t="shared" si="71"/>
        <v>0</v>
      </c>
      <c r="Q929" s="91">
        <f t="shared" si="72"/>
        <v>1</v>
      </c>
      <c r="R929" s="93">
        <f t="shared" si="73"/>
        <v>9.9945068359375E-4</v>
      </c>
      <c r="S929" s="91">
        <f t="shared" si="74"/>
        <v>9.9945068359375E-4</v>
      </c>
    </row>
    <row r="930" spans="1:19" x14ac:dyDescent="0.25">
      <c r="A930" s="104">
        <v>40626.600555555553</v>
      </c>
      <c r="B930" s="105">
        <v>59.983001708984375</v>
      </c>
      <c r="C930" s="106"/>
      <c r="O930" s="91">
        <f t="shared" si="70"/>
        <v>1</v>
      </c>
      <c r="P930" s="91">
        <f t="shared" si="71"/>
        <v>0</v>
      </c>
      <c r="Q930" s="91">
        <f t="shared" si="72"/>
        <v>1</v>
      </c>
      <c r="R930" s="93">
        <f t="shared" si="73"/>
        <v>-1.9989013671875E-3</v>
      </c>
      <c r="S930" s="91">
        <f t="shared" si="74"/>
        <v>1.9989013671875E-3</v>
      </c>
    </row>
    <row r="931" spans="1:19" x14ac:dyDescent="0.25">
      <c r="A931" s="104">
        <v>40626.600578703707</v>
      </c>
      <c r="B931" s="105">
        <v>59.983001708984375</v>
      </c>
      <c r="C931" s="106"/>
      <c r="O931" s="91">
        <f t="shared" si="70"/>
        <v>1</v>
      </c>
      <c r="P931" s="91">
        <f t="shared" si="71"/>
        <v>0</v>
      </c>
      <c r="Q931" s="91">
        <f t="shared" si="72"/>
        <v>1</v>
      </c>
      <c r="R931" s="93">
        <f t="shared" si="73"/>
        <v>0</v>
      </c>
      <c r="S931" s="91">
        <f t="shared" si="74"/>
        <v>0</v>
      </c>
    </row>
    <row r="932" spans="1:19" x14ac:dyDescent="0.25">
      <c r="A932" s="104">
        <v>40626.600601851853</v>
      </c>
      <c r="B932" s="105">
        <v>59.986000061035156</v>
      </c>
      <c r="C932" s="106"/>
      <c r="O932" s="91">
        <f t="shared" si="70"/>
        <v>1</v>
      </c>
      <c r="P932" s="91">
        <f t="shared" si="71"/>
        <v>0</v>
      </c>
      <c r="Q932" s="91">
        <f t="shared" si="72"/>
        <v>1</v>
      </c>
      <c r="R932" s="93">
        <f t="shared" si="73"/>
        <v>2.99835205078125E-3</v>
      </c>
      <c r="S932" s="91">
        <f t="shared" si="74"/>
        <v>2.99835205078125E-3</v>
      </c>
    </row>
    <row r="933" spans="1:19" x14ac:dyDescent="0.25">
      <c r="A933" s="104">
        <v>40626.600624999999</v>
      </c>
      <c r="B933" s="105">
        <v>59.987998962402344</v>
      </c>
      <c r="C933" s="106"/>
      <c r="O933" s="91">
        <f t="shared" si="70"/>
        <v>1</v>
      </c>
      <c r="P933" s="91">
        <f t="shared" si="71"/>
        <v>0</v>
      </c>
      <c r="Q933" s="91">
        <f t="shared" si="72"/>
        <v>1</v>
      </c>
      <c r="R933" s="93">
        <f t="shared" si="73"/>
        <v>1.9989013671875E-3</v>
      </c>
      <c r="S933" s="91">
        <f t="shared" si="74"/>
        <v>1.9989013671875E-3</v>
      </c>
    </row>
    <row r="934" spans="1:19" x14ac:dyDescent="0.25">
      <c r="A934" s="104">
        <v>40626.600648148145</v>
      </c>
      <c r="B934" s="105">
        <v>59.993000030517578</v>
      </c>
      <c r="C934" s="106"/>
      <c r="O934" s="91">
        <f t="shared" si="70"/>
        <v>1</v>
      </c>
      <c r="P934" s="91">
        <f t="shared" si="71"/>
        <v>0</v>
      </c>
      <c r="Q934" s="91">
        <f t="shared" si="72"/>
        <v>1</v>
      </c>
      <c r="R934" s="93">
        <f t="shared" si="73"/>
        <v>5.001068115234375E-3</v>
      </c>
      <c r="S934" s="91">
        <f t="shared" si="74"/>
        <v>5.001068115234375E-3</v>
      </c>
    </row>
    <row r="935" spans="1:19" x14ac:dyDescent="0.25">
      <c r="A935" s="104">
        <v>40626.600671296299</v>
      </c>
      <c r="B935" s="105">
        <v>59.997001647949219</v>
      </c>
      <c r="C935" s="106"/>
      <c r="O935" s="91">
        <f t="shared" si="70"/>
        <v>1</v>
      </c>
      <c r="P935" s="91">
        <f t="shared" si="71"/>
        <v>0</v>
      </c>
      <c r="Q935" s="91">
        <f t="shared" si="72"/>
        <v>1</v>
      </c>
      <c r="R935" s="93">
        <f t="shared" si="73"/>
        <v>4.001617431640625E-3</v>
      </c>
      <c r="S935" s="91">
        <f t="shared" si="74"/>
        <v>4.001617431640625E-3</v>
      </c>
    </row>
    <row r="936" spans="1:19" x14ac:dyDescent="0.25">
      <c r="A936" s="104">
        <v>40626.600694444445</v>
      </c>
      <c r="B936" s="105">
        <v>59.998001098632813</v>
      </c>
      <c r="C936" s="106"/>
      <c r="O936" s="91">
        <f t="shared" si="70"/>
        <v>1</v>
      </c>
      <c r="P936" s="91">
        <f t="shared" si="71"/>
        <v>0</v>
      </c>
      <c r="Q936" s="91">
        <f t="shared" si="72"/>
        <v>1</v>
      </c>
      <c r="R936" s="93">
        <f t="shared" si="73"/>
        <v>9.9945068359375E-4</v>
      </c>
      <c r="S936" s="91">
        <f t="shared" si="74"/>
        <v>9.9945068359375E-4</v>
      </c>
    </row>
    <row r="937" spans="1:19" x14ac:dyDescent="0.25">
      <c r="A937" s="104">
        <v>40626.600717592592</v>
      </c>
      <c r="B937" s="105">
        <v>59.998001098632813</v>
      </c>
      <c r="C937" s="106"/>
      <c r="O937" s="91">
        <f t="shared" si="70"/>
        <v>1</v>
      </c>
      <c r="P937" s="91">
        <f t="shared" si="71"/>
        <v>0</v>
      </c>
      <c r="Q937" s="91">
        <f t="shared" si="72"/>
        <v>1</v>
      </c>
      <c r="R937" s="93">
        <f t="shared" si="73"/>
        <v>0</v>
      </c>
      <c r="S937" s="91">
        <f t="shared" si="74"/>
        <v>0</v>
      </c>
    </row>
    <row r="938" spans="1:19" x14ac:dyDescent="0.25">
      <c r="A938" s="104">
        <v>40626.600740740738</v>
      </c>
      <c r="B938" s="105">
        <v>60.001998901367188</v>
      </c>
      <c r="C938" s="106"/>
      <c r="O938" s="91">
        <f t="shared" si="70"/>
        <v>1</v>
      </c>
      <c r="P938" s="91">
        <f t="shared" si="71"/>
        <v>1</v>
      </c>
      <c r="Q938" s="91">
        <f t="shared" si="72"/>
        <v>1</v>
      </c>
      <c r="R938" s="93">
        <f t="shared" si="73"/>
        <v>3.997802734375E-3</v>
      </c>
      <c r="S938" s="91">
        <f t="shared" si="74"/>
        <v>3.997802734375E-3</v>
      </c>
    </row>
    <row r="939" spans="1:19" x14ac:dyDescent="0.25">
      <c r="A939" s="104">
        <v>40626.600763888891</v>
      </c>
      <c r="B939" s="105">
        <v>60.004001617431641</v>
      </c>
      <c r="C939" s="106"/>
      <c r="O939" s="91">
        <f t="shared" si="70"/>
        <v>1</v>
      </c>
      <c r="P939" s="91">
        <f t="shared" si="71"/>
        <v>1</v>
      </c>
      <c r="Q939" s="91">
        <f t="shared" si="72"/>
        <v>1</v>
      </c>
      <c r="R939" s="93">
        <f t="shared" si="73"/>
        <v>2.002716064453125E-3</v>
      </c>
      <c r="S939" s="91">
        <f t="shared" si="74"/>
        <v>2.002716064453125E-3</v>
      </c>
    </row>
    <row r="940" spans="1:19" x14ac:dyDescent="0.25">
      <c r="A940" s="104">
        <v>40626.600787037038</v>
      </c>
      <c r="B940" s="105">
        <v>60.005001068115234</v>
      </c>
      <c r="C940" s="106"/>
      <c r="O940" s="91">
        <f t="shared" si="70"/>
        <v>1</v>
      </c>
      <c r="P940" s="91">
        <f t="shared" si="71"/>
        <v>1</v>
      </c>
      <c r="Q940" s="91">
        <f t="shared" si="72"/>
        <v>1</v>
      </c>
      <c r="R940" s="93">
        <f t="shared" si="73"/>
        <v>9.9945068359375E-4</v>
      </c>
      <c r="S940" s="91">
        <f t="shared" si="74"/>
        <v>9.9945068359375E-4</v>
      </c>
    </row>
    <row r="941" spans="1:19" x14ac:dyDescent="0.25">
      <c r="A941" s="104">
        <v>40626.600810185184</v>
      </c>
      <c r="B941" s="105">
        <v>60.002998352050781</v>
      </c>
      <c r="C941" s="106"/>
      <c r="O941" s="91">
        <f t="shared" si="70"/>
        <v>1</v>
      </c>
      <c r="P941" s="91">
        <f t="shared" si="71"/>
        <v>1</v>
      </c>
      <c r="Q941" s="91">
        <f t="shared" si="72"/>
        <v>1</v>
      </c>
      <c r="R941" s="93">
        <f t="shared" si="73"/>
        <v>-2.002716064453125E-3</v>
      </c>
      <c r="S941" s="91">
        <f t="shared" si="74"/>
        <v>2.002716064453125E-3</v>
      </c>
    </row>
    <row r="942" spans="1:19" x14ac:dyDescent="0.25">
      <c r="A942" s="104">
        <v>40626.60083333333</v>
      </c>
      <c r="B942" s="105">
        <v>60.002998352050781</v>
      </c>
      <c r="C942" s="106"/>
      <c r="O942" s="91">
        <f t="shared" si="70"/>
        <v>1</v>
      </c>
      <c r="P942" s="91">
        <f t="shared" si="71"/>
        <v>1</v>
      </c>
      <c r="Q942" s="91">
        <f t="shared" si="72"/>
        <v>1</v>
      </c>
      <c r="R942" s="93">
        <f t="shared" si="73"/>
        <v>0</v>
      </c>
      <c r="S942" s="91">
        <f t="shared" si="74"/>
        <v>0</v>
      </c>
    </row>
    <row r="943" spans="1:19" x14ac:dyDescent="0.25">
      <c r="A943" s="104">
        <v>40626.600856481484</v>
      </c>
      <c r="B943" s="105">
        <v>60.005001068115234</v>
      </c>
      <c r="C943" s="106"/>
      <c r="O943" s="91">
        <f t="shared" si="70"/>
        <v>1</v>
      </c>
      <c r="P943" s="91">
        <f t="shared" si="71"/>
        <v>1</v>
      </c>
      <c r="Q943" s="91">
        <f t="shared" si="72"/>
        <v>1</v>
      </c>
      <c r="R943" s="93">
        <f t="shared" si="73"/>
        <v>2.002716064453125E-3</v>
      </c>
      <c r="S943" s="91">
        <f t="shared" si="74"/>
        <v>2.002716064453125E-3</v>
      </c>
    </row>
    <row r="944" spans="1:19" x14ac:dyDescent="0.25">
      <c r="A944" s="104">
        <v>40626.60087962963</v>
      </c>
      <c r="B944" s="105">
        <v>60.009998321533203</v>
      </c>
      <c r="C944" s="106"/>
      <c r="O944" s="91">
        <f t="shared" si="70"/>
        <v>1</v>
      </c>
      <c r="P944" s="91">
        <f t="shared" si="71"/>
        <v>1</v>
      </c>
      <c r="Q944" s="91">
        <f t="shared" si="72"/>
        <v>1</v>
      </c>
      <c r="R944" s="93">
        <f t="shared" si="73"/>
        <v>4.99725341796875E-3</v>
      </c>
      <c r="S944" s="91">
        <f t="shared" si="74"/>
        <v>4.99725341796875E-3</v>
      </c>
    </row>
    <row r="945" spans="1:19" x14ac:dyDescent="0.25">
      <c r="A945" s="104">
        <v>40626.600902777776</v>
      </c>
      <c r="B945" s="105">
        <v>60.014999389648438</v>
      </c>
      <c r="C945" s="106"/>
      <c r="O945" s="91">
        <f t="shared" si="70"/>
        <v>1</v>
      </c>
      <c r="P945" s="91">
        <f t="shared" si="71"/>
        <v>1</v>
      </c>
      <c r="Q945" s="91">
        <f t="shared" si="72"/>
        <v>1</v>
      </c>
      <c r="R945" s="93">
        <f t="shared" si="73"/>
        <v>5.001068115234375E-3</v>
      </c>
      <c r="S945" s="91">
        <f t="shared" si="74"/>
        <v>5.001068115234375E-3</v>
      </c>
    </row>
    <row r="946" spans="1:19" x14ac:dyDescent="0.25">
      <c r="A946" s="104">
        <v>40626.600925925923</v>
      </c>
      <c r="B946" s="105">
        <v>60.015998840332031</v>
      </c>
      <c r="C946" s="106"/>
      <c r="O946" s="91">
        <f t="shared" si="70"/>
        <v>1</v>
      </c>
      <c r="P946" s="91">
        <f t="shared" si="71"/>
        <v>1</v>
      </c>
      <c r="Q946" s="91">
        <f t="shared" si="72"/>
        <v>1</v>
      </c>
      <c r="R946" s="93">
        <f t="shared" si="73"/>
        <v>9.9945068359375E-4</v>
      </c>
      <c r="S946" s="91">
        <f t="shared" si="74"/>
        <v>9.9945068359375E-4</v>
      </c>
    </row>
    <row r="947" spans="1:19" x14ac:dyDescent="0.25">
      <c r="A947" s="104">
        <v>40626.600949074076</v>
      </c>
      <c r="B947" s="105">
        <v>60.021999359130859</v>
      </c>
      <c r="C947" s="106"/>
      <c r="O947" s="91">
        <f t="shared" si="70"/>
        <v>1</v>
      </c>
      <c r="P947" s="91">
        <f t="shared" si="71"/>
        <v>1</v>
      </c>
      <c r="Q947" s="91">
        <f t="shared" si="72"/>
        <v>1</v>
      </c>
      <c r="R947" s="93">
        <f t="shared" si="73"/>
        <v>6.000518798828125E-3</v>
      </c>
      <c r="S947" s="91">
        <f t="shared" si="74"/>
        <v>6.000518798828125E-3</v>
      </c>
    </row>
    <row r="948" spans="1:19" x14ac:dyDescent="0.25">
      <c r="A948" s="104">
        <v>40626.600972222222</v>
      </c>
      <c r="B948" s="105">
        <v>60.022998809814453</v>
      </c>
      <c r="C948" s="106"/>
      <c r="O948" s="91">
        <f t="shared" si="70"/>
        <v>1</v>
      </c>
      <c r="P948" s="91">
        <f t="shared" si="71"/>
        <v>1</v>
      </c>
      <c r="Q948" s="91">
        <f t="shared" si="72"/>
        <v>1</v>
      </c>
      <c r="R948" s="93">
        <f t="shared" si="73"/>
        <v>9.9945068359375E-4</v>
      </c>
      <c r="S948" s="91">
        <f t="shared" si="74"/>
        <v>9.9945068359375E-4</v>
      </c>
    </row>
    <row r="949" spans="1:19" x14ac:dyDescent="0.25">
      <c r="A949" s="104">
        <v>40626.600995370369</v>
      </c>
      <c r="B949" s="105">
        <v>60.023998260498047</v>
      </c>
      <c r="C949" s="106"/>
      <c r="O949" s="91">
        <f t="shared" si="70"/>
        <v>1</v>
      </c>
      <c r="P949" s="91">
        <f t="shared" si="71"/>
        <v>1</v>
      </c>
      <c r="Q949" s="91">
        <f t="shared" si="72"/>
        <v>1</v>
      </c>
      <c r="R949" s="93">
        <f t="shared" si="73"/>
        <v>9.9945068359375E-4</v>
      </c>
      <c r="S949" s="91">
        <f t="shared" si="74"/>
        <v>9.9945068359375E-4</v>
      </c>
    </row>
    <row r="950" spans="1:19" x14ac:dyDescent="0.25">
      <c r="A950" s="104">
        <v>40626.601018518515</v>
      </c>
      <c r="B950" s="105">
        <v>60.023998260498047</v>
      </c>
      <c r="C950" s="106"/>
      <c r="O950" s="91">
        <f t="shared" si="70"/>
        <v>1</v>
      </c>
      <c r="P950" s="91">
        <f t="shared" si="71"/>
        <v>1</v>
      </c>
      <c r="Q950" s="91">
        <f t="shared" si="72"/>
        <v>1</v>
      </c>
      <c r="R950" s="93">
        <f t="shared" si="73"/>
        <v>0</v>
      </c>
      <c r="S950" s="91">
        <f t="shared" si="74"/>
        <v>0</v>
      </c>
    </row>
    <row r="951" spans="1:19" x14ac:dyDescent="0.25">
      <c r="A951" s="104">
        <v>40626.601041666669</v>
      </c>
      <c r="B951" s="105">
        <v>60.022998809814453</v>
      </c>
      <c r="C951" s="106"/>
      <c r="O951" s="91">
        <f t="shared" si="70"/>
        <v>1</v>
      </c>
      <c r="P951" s="91">
        <f t="shared" si="71"/>
        <v>1</v>
      </c>
      <c r="Q951" s="91">
        <f t="shared" si="72"/>
        <v>1</v>
      </c>
      <c r="R951" s="93">
        <f t="shared" si="73"/>
        <v>-9.9945068359375E-4</v>
      </c>
      <c r="S951" s="91">
        <f t="shared" si="74"/>
        <v>9.9945068359375E-4</v>
      </c>
    </row>
    <row r="952" spans="1:19" x14ac:dyDescent="0.25">
      <c r="A952" s="104">
        <v>40626.601064814815</v>
      </c>
      <c r="B952" s="105">
        <v>60.023998260498047</v>
      </c>
      <c r="C952" s="106"/>
      <c r="O952" s="91">
        <f t="shared" si="70"/>
        <v>1</v>
      </c>
      <c r="P952" s="91">
        <f t="shared" si="71"/>
        <v>1</v>
      </c>
      <c r="Q952" s="91">
        <f t="shared" si="72"/>
        <v>1</v>
      </c>
      <c r="R952" s="93">
        <f t="shared" si="73"/>
        <v>9.9945068359375E-4</v>
      </c>
      <c r="S952" s="91">
        <f t="shared" si="74"/>
        <v>9.9945068359375E-4</v>
      </c>
    </row>
    <row r="953" spans="1:19" x14ac:dyDescent="0.25">
      <c r="A953" s="104">
        <v>40626.601087962961</v>
      </c>
      <c r="B953" s="105">
        <v>60.025001525878906</v>
      </c>
      <c r="C953" s="106"/>
      <c r="O953" s="91">
        <f t="shared" si="70"/>
        <v>1</v>
      </c>
      <c r="P953" s="91">
        <f t="shared" si="71"/>
        <v>1</v>
      </c>
      <c r="Q953" s="91">
        <f t="shared" si="72"/>
        <v>1</v>
      </c>
      <c r="R953" s="93">
        <f t="shared" si="73"/>
        <v>1.003265380859375E-3</v>
      </c>
      <c r="S953" s="91">
        <f t="shared" si="74"/>
        <v>1.003265380859375E-3</v>
      </c>
    </row>
    <row r="954" spans="1:19" x14ac:dyDescent="0.25">
      <c r="A954" s="104">
        <v>40626.601111111115</v>
      </c>
      <c r="B954" s="105">
        <v>60.028999328613281</v>
      </c>
      <c r="C954" s="106"/>
      <c r="O954" s="91">
        <f t="shared" si="70"/>
        <v>1</v>
      </c>
      <c r="P954" s="91">
        <f t="shared" si="71"/>
        <v>1</v>
      </c>
      <c r="Q954" s="91">
        <f t="shared" si="72"/>
        <v>1</v>
      </c>
      <c r="R954" s="93">
        <f t="shared" si="73"/>
        <v>3.997802734375E-3</v>
      </c>
      <c r="S954" s="91">
        <f t="shared" si="74"/>
        <v>3.997802734375E-3</v>
      </c>
    </row>
    <row r="955" spans="1:19" x14ac:dyDescent="0.25">
      <c r="A955" s="104">
        <v>40626.601134259261</v>
      </c>
      <c r="B955" s="105">
        <v>60.028999328613281</v>
      </c>
      <c r="C955" s="106"/>
      <c r="O955" s="91">
        <f t="shared" si="70"/>
        <v>1</v>
      </c>
      <c r="P955" s="91">
        <f t="shared" si="71"/>
        <v>1</v>
      </c>
      <c r="Q955" s="91">
        <f t="shared" si="72"/>
        <v>1</v>
      </c>
      <c r="R955" s="93">
        <f t="shared" si="73"/>
        <v>0</v>
      </c>
      <c r="S955" s="91">
        <f t="shared" si="74"/>
        <v>0</v>
      </c>
    </row>
    <row r="956" spans="1:19" x14ac:dyDescent="0.25">
      <c r="A956" s="104">
        <v>40626.601157407407</v>
      </c>
      <c r="B956" s="105">
        <v>60.027999877929687</v>
      </c>
      <c r="C956" s="106"/>
      <c r="O956" s="91">
        <f t="shared" si="70"/>
        <v>1</v>
      </c>
      <c r="P956" s="91">
        <f t="shared" si="71"/>
        <v>1</v>
      </c>
      <c r="Q956" s="91">
        <f t="shared" si="72"/>
        <v>1</v>
      </c>
      <c r="R956" s="93">
        <f t="shared" si="73"/>
        <v>-9.9945068359375E-4</v>
      </c>
      <c r="S956" s="91">
        <f t="shared" si="74"/>
        <v>9.9945068359375E-4</v>
      </c>
    </row>
    <row r="957" spans="1:19" x14ac:dyDescent="0.25">
      <c r="A957" s="104">
        <v>40626.601180555554</v>
      </c>
      <c r="B957" s="105">
        <v>60.025001525878906</v>
      </c>
      <c r="C957" s="106"/>
      <c r="O957" s="91">
        <f t="shared" si="70"/>
        <v>1</v>
      </c>
      <c r="P957" s="91">
        <f t="shared" si="71"/>
        <v>1</v>
      </c>
      <c r="Q957" s="91">
        <f t="shared" si="72"/>
        <v>1</v>
      </c>
      <c r="R957" s="93">
        <f t="shared" si="73"/>
        <v>-2.99835205078125E-3</v>
      </c>
      <c r="S957" s="91">
        <f t="shared" si="74"/>
        <v>2.99835205078125E-3</v>
      </c>
    </row>
    <row r="958" spans="1:19" x14ac:dyDescent="0.25">
      <c r="A958" s="104">
        <v>40626.601203703707</v>
      </c>
      <c r="B958" s="105">
        <v>60.027000427246094</v>
      </c>
      <c r="C958" s="106"/>
      <c r="O958" s="91">
        <f t="shared" si="70"/>
        <v>1</v>
      </c>
      <c r="P958" s="91">
        <f t="shared" si="71"/>
        <v>1</v>
      </c>
      <c r="Q958" s="91">
        <f t="shared" si="72"/>
        <v>1</v>
      </c>
      <c r="R958" s="93">
        <f t="shared" si="73"/>
        <v>1.9989013671875E-3</v>
      </c>
      <c r="S958" s="91">
        <f t="shared" si="74"/>
        <v>1.9989013671875E-3</v>
      </c>
    </row>
    <row r="959" spans="1:19" x14ac:dyDescent="0.25">
      <c r="A959" s="104">
        <v>40626.601226851853</v>
      </c>
      <c r="B959" s="105">
        <v>60.023998260498047</v>
      </c>
      <c r="C959" s="106"/>
      <c r="O959" s="91">
        <f t="shared" si="70"/>
        <v>1</v>
      </c>
      <c r="P959" s="91">
        <f t="shared" si="71"/>
        <v>1</v>
      </c>
      <c r="Q959" s="91">
        <f t="shared" si="72"/>
        <v>1</v>
      </c>
      <c r="R959" s="93">
        <f t="shared" si="73"/>
        <v>-3.002166748046875E-3</v>
      </c>
      <c r="S959" s="91">
        <f t="shared" si="74"/>
        <v>3.002166748046875E-3</v>
      </c>
    </row>
    <row r="960" spans="1:19" x14ac:dyDescent="0.25">
      <c r="A960" s="104">
        <v>40626.60125</v>
      </c>
      <c r="B960" s="105">
        <v>60.027000427246094</v>
      </c>
      <c r="C960" s="106"/>
      <c r="O960" s="91">
        <f t="shared" si="70"/>
        <v>1</v>
      </c>
      <c r="P960" s="91">
        <f t="shared" si="71"/>
        <v>1</v>
      </c>
      <c r="Q960" s="91">
        <f t="shared" si="72"/>
        <v>1</v>
      </c>
      <c r="R960" s="93">
        <f t="shared" si="73"/>
        <v>3.002166748046875E-3</v>
      </c>
      <c r="S960" s="91">
        <f t="shared" si="74"/>
        <v>3.002166748046875E-3</v>
      </c>
    </row>
    <row r="961" spans="1:19" x14ac:dyDescent="0.25">
      <c r="A961" s="104">
        <v>40626.601273148146</v>
      </c>
      <c r="B961" s="105">
        <v>60.023998260498047</v>
      </c>
      <c r="C961" s="106"/>
      <c r="O961" s="91">
        <f t="shared" si="70"/>
        <v>1</v>
      </c>
      <c r="P961" s="91">
        <f t="shared" si="71"/>
        <v>1</v>
      </c>
      <c r="Q961" s="91">
        <f t="shared" si="72"/>
        <v>1</v>
      </c>
      <c r="R961" s="93">
        <f t="shared" si="73"/>
        <v>-3.002166748046875E-3</v>
      </c>
      <c r="S961" s="91">
        <f t="shared" si="74"/>
        <v>3.002166748046875E-3</v>
      </c>
    </row>
    <row r="962" spans="1:19" x14ac:dyDescent="0.25">
      <c r="A962" s="104">
        <v>40626.6012962963</v>
      </c>
      <c r="B962" s="105">
        <v>60.021999359130859</v>
      </c>
      <c r="C962" s="106"/>
      <c r="O962" s="91">
        <f t="shared" si="70"/>
        <v>1</v>
      </c>
      <c r="P962" s="91">
        <f t="shared" si="71"/>
        <v>1</v>
      </c>
      <c r="Q962" s="91">
        <f t="shared" si="72"/>
        <v>1</v>
      </c>
      <c r="R962" s="93">
        <f t="shared" si="73"/>
        <v>-1.9989013671875E-3</v>
      </c>
      <c r="S962" s="91">
        <f t="shared" si="74"/>
        <v>1.9989013671875E-3</v>
      </c>
    </row>
    <row r="963" spans="1:19" x14ac:dyDescent="0.25">
      <c r="A963" s="104">
        <v>40626.601319444446</v>
      </c>
      <c r="B963" s="105">
        <v>60.020000457763672</v>
      </c>
      <c r="C963" s="106"/>
      <c r="O963" s="91">
        <f t="shared" si="70"/>
        <v>1</v>
      </c>
      <c r="P963" s="91">
        <f t="shared" si="71"/>
        <v>1</v>
      </c>
      <c r="Q963" s="91">
        <f t="shared" si="72"/>
        <v>1</v>
      </c>
      <c r="R963" s="93">
        <f t="shared" si="73"/>
        <v>-1.9989013671875E-3</v>
      </c>
      <c r="S963" s="91">
        <f t="shared" si="74"/>
        <v>1.9989013671875E-3</v>
      </c>
    </row>
    <row r="964" spans="1:19" x14ac:dyDescent="0.25">
      <c r="A964" s="104">
        <v>40626.601342592592</v>
      </c>
      <c r="B964" s="105">
        <v>60.015998840332031</v>
      </c>
      <c r="C964" s="106"/>
      <c r="O964" s="91">
        <f t="shared" si="70"/>
        <v>1</v>
      </c>
      <c r="P964" s="91">
        <f t="shared" si="71"/>
        <v>1</v>
      </c>
      <c r="Q964" s="91">
        <f t="shared" si="72"/>
        <v>1</v>
      </c>
      <c r="R964" s="93">
        <f t="shared" si="73"/>
        <v>-4.001617431640625E-3</v>
      </c>
      <c r="S964" s="91">
        <f t="shared" si="74"/>
        <v>4.001617431640625E-3</v>
      </c>
    </row>
    <row r="965" spans="1:19" x14ac:dyDescent="0.25">
      <c r="A965" s="104">
        <v>40626.601365740738</v>
      </c>
      <c r="B965" s="105">
        <v>60.013999938964844</v>
      </c>
      <c r="C965" s="106"/>
      <c r="O965" s="91">
        <f t="shared" si="70"/>
        <v>1</v>
      </c>
      <c r="P965" s="91">
        <f t="shared" si="71"/>
        <v>1</v>
      </c>
      <c r="Q965" s="91">
        <f t="shared" si="72"/>
        <v>1</v>
      </c>
      <c r="R965" s="93">
        <f t="shared" si="73"/>
        <v>-1.9989013671875E-3</v>
      </c>
      <c r="S965" s="91">
        <f t="shared" si="74"/>
        <v>1.9989013671875E-3</v>
      </c>
    </row>
    <row r="966" spans="1:19" x14ac:dyDescent="0.25">
      <c r="A966" s="104">
        <v>40626.601388888892</v>
      </c>
      <c r="B966" s="105">
        <v>60.015998840332031</v>
      </c>
      <c r="C966" s="106"/>
      <c r="O966" s="91">
        <f t="shared" si="70"/>
        <v>1</v>
      </c>
      <c r="P966" s="91">
        <f t="shared" si="71"/>
        <v>1</v>
      </c>
      <c r="Q966" s="91">
        <f t="shared" si="72"/>
        <v>1</v>
      </c>
      <c r="R966" s="93">
        <f t="shared" si="73"/>
        <v>1.9989013671875E-3</v>
      </c>
      <c r="S966" s="91">
        <f t="shared" si="74"/>
        <v>1.9989013671875E-3</v>
      </c>
    </row>
    <row r="967" spans="1:19" x14ac:dyDescent="0.25">
      <c r="A967" s="104">
        <v>40626.601412037038</v>
      </c>
      <c r="B967" s="105">
        <v>60.016998291015625</v>
      </c>
      <c r="C967" s="106"/>
      <c r="O967" s="91">
        <f t="shared" si="70"/>
        <v>1</v>
      </c>
      <c r="P967" s="91">
        <f t="shared" si="71"/>
        <v>1</v>
      </c>
      <c r="Q967" s="91">
        <f t="shared" si="72"/>
        <v>1</v>
      </c>
      <c r="R967" s="93">
        <f t="shared" si="73"/>
        <v>9.9945068359375E-4</v>
      </c>
      <c r="S967" s="91">
        <f t="shared" si="74"/>
        <v>9.9945068359375E-4</v>
      </c>
    </row>
    <row r="968" spans="1:19" x14ac:dyDescent="0.25">
      <c r="A968" s="104">
        <v>40626.601435185185</v>
      </c>
      <c r="B968" s="105">
        <v>60.020000457763672</v>
      </c>
      <c r="C968" s="106"/>
      <c r="O968" s="91">
        <f t="shared" ref="O968:O1031" si="75">IF(ROW()&lt;$O$5,0,1)</f>
        <v>1</v>
      </c>
      <c r="P968" s="91">
        <f t="shared" ref="P968:P1031" si="76">IF((O968=1)*(B968&gt;$P$2),1,0)</f>
        <v>1</v>
      </c>
      <c r="Q968" s="91">
        <f t="shared" si="72"/>
        <v>1</v>
      </c>
      <c r="R968" s="93">
        <f t="shared" si="73"/>
        <v>3.002166748046875E-3</v>
      </c>
      <c r="S968" s="91">
        <f t="shared" si="74"/>
        <v>3.002166748046875E-3</v>
      </c>
    </row>
    <row r="969" spans="1:19" x14ac:dyDescent="0.25">
      <c r="A969" s="104">
        <v>40626.601458333331</v>
      </c>
      <c r="B969" s="105">
        <v>60.025001525878906</v>
      </c>
      <c r="C969" s="106"/>
      <c r="O969" s="91">
        <f t="shared" si="75"/>
        <v>1</v>
      </c>
      <c r="P969" s="91">
        <f t="shared" si="76"/>
        <v>1</v>
      </c>
      <c r="Q969" s="91">
        <f t="shared" ref="Q969:Q1032" si="77">IF(ROW()&lt;O$3,0,1)</f>
        <v>1</v>
      </c>
      <c r="R969" s="93">
        <f t="shared" ref="R969:R1032" si="78">B969-B968</f>
        <v>5.001068115234375E-3</v>
      </c>
      <c r="S969" s="91">
        <f t="shared" ref="S969:S1032" si="79">ABS(R969)</f>
        <v>5.001068115234375E-3</v>
      </c>
    </row>
    <row r="970" spans="1:19" x14ac:dyDescent="0.25">
      <c r="A970" s="104">
        <v>40626.601481481484</v>
      </c>
      <c r="B970" s="105">
        <v>60.027999877929687</v>
      </c>
      <c r="C970" s="106"/>
      <c r="O970" s="91">
        <f t="shared" si="75"/>
        <v>1</v>
      </c>
      <c r="P970" s="91">
        <f t="shared" si="76"/>
        <v>1</v>
      </c>
      <c r="Q970" s="91">
        <f t="shared" si="77"/>
        <v>1</v>
      </c>
      <c r="R970" s="93">
        <f t="shared" si="78"/>
        <v>2.99835205078125E-3</v>
      </c>
      <c r="S970" s="91">
        <f t="shared" si="79"/>
        <v>2.99835205078125E-3</v>
      </c>
    </row>
    <row r="971" spans="1:19" x14ac:dyDescent="0.25">
      <c r="A971" s="104">
        <v>40626.601504629631</v>
      </c>
      <c r="B971" s="105">
        <v>60.029998779296875</v>
      </c>
      <c r="C971" s="106"/>
      <c r="O971" s="91">
        <f t="shared" si="75"/>
        <v>1</v>
      </c>
      <c r="P971" s="91">
        <f t="shared" si="76"/>
        <v>1</v>
      </c>
      <c r="Q971" s="91">
        <f t="shared" si="77"/>
        <v>1</v>
      </c>
      <c r="R971" s="93">
        <f t="shared" si="78"/>
        <v>1.9989013671875E-3</v>
      </c>
      <c r="S971" s="91">
        <f t="shared" si="79"/>
        <v>1.9989013671875E-3</v>
      </c>
    </row>
    <row r="972" spans="1:19" x14ac:dyDescent="0.25">
      <c r="A972" s="104">
        <v>40626.601527777777</v>
      </c>
      <c r="B972" s="105">
        <v>60.032001495361328</v>
      </c>
      <c r="C972" s="106"/>
      <c r="O972" s="91">
        <f t="shared" si="75"/>
        <v>1</v>
      </c>
      <c r="P972" s="91">
        <f t="shared" si="76"/>
        <v>1</v>
      </c>
      <c r="Q972" s="91">
        <f t="shared" si="77"/>
        <v>1</v>
      </c>
      <c r="R972" s="93">
        <f t="shared" si="78"/>
        <v>2.002716064453125E-3</v>
      </c>
      <c r="S972" s="91">
        <f t="shared" si="79"/>
        <v>2.002716064453125E-3</v>
      </c>
    </row>
    <row r="973" spans="1:19" x14ac:dyDescent="0.25">
      <c r="A973" s="104">
        <v>40626.601550925923</v>
      </c>
      <c r="B973" s="105">
        <v>60.035999298095703</v>
      </c>
      <c r="C973" s="106"/>
      <c r="O973" s="91">
        <f t="shared" si="75"/>
        <v>1</v>
      </c>
      <c r="P973" s="91">
        <f t="shared" si="76"/>
        <v>1</v>
      </c>
      <c r="Q973" s="91">
        <f t="shared" si="77"/>
        <v>1</v>
      </c>
      <c r="R973" s="93">
        <f t="shared" si="78"/>
        <v>3.997802734375E-3</v>
      </c>
      <c r="S973" s="91">
        <f t="shared" si="79"/>
        <v>3.997802734375E-3</v>
      </c>
    </row>
    <row r="974" spans="1:19" x14ac:dyDescent="0.25">
      <c r="A974" s="104">
        <v>40626.601574074077</v>
      </c>
      <c r="B974" s="105">
        <v>60.035999298095703</v>
      </c>
      <c r="C974" s="106"/>
      <c r="O974" s="91">
        <f t="shared" si="75"/>
        <v>1</v>
      </c>
      <c r="P974" s="91">
        <f t="shared" si="76"/>
        <v>1</v>
      </c>
      <c r="Q974" s="91">
        <f t="shared" si="77"/>
        <v>1</v>
      </c>
      <c r="R974" s="93">
        <f t="shared" si="78"/>
        <v>0</v>
      </c>
      <c r="S974" s="91">
        <f t="shared" si="79"/>
        <v>0</v>
      </c>
    </row>
    <row r="975" spans="1:19" x14ac:dyDescent="0.25">
      <c r="A975" s="104">
        <v>40626.601597222223</v>
      </c>
      <c r="B975" s="105">
        <v>60.030998229980469</v>
      </c>
      <c r="C975" s="106"/>
      <c r="O975" s="91">
        <f t="shared" si="75"/>
        <v>1</v>
      </c>
      <c r="P975" s="91">
        <f t="shared" si="76"/>
        <v>1</v>
      </c>
      <c r="Q975" s="91">
        <f t="shared" si="77"/>
        <v>1</v>
      </c>
      <c r="R975" s="93">
        <f t="shared" si="78"/>
        <v>-5.001068115234375E-3</v>
      </c>
      <c r="S975" s="91">
        <f t="shared" si="79"/>
        <v>5.001068115234375E-3</v>
      </c>
    </row>
    <row r="976" spans="1:19" x14ac:dyDescent="0.25">
      <c r="A976" s="104">
        <v>40626.601620370369</v>
      </c>
      <c r="B976" s="105">
        <v>60.027000427246094</v>
      </c>
      <c r="C976" s="106"/>
      <c r="O976" s="91">
        <f t="shared" si="75"/>
        <v>1</v>
      </c>
      <c r="P976" s="91">
        <f t="shared" si="76"/>
        <v>1</v>
      </c>
      <c r="Q976" s="91">
        <f t="shared" si="77"/>
        <v>1</v>
      </c>
      <c r="R976" s="93">
        <f t="shared" si="78"/>
        <v>-3.997802734375E-3</v>
      </c>
      <c r="S976" s="91">
        <f t="shared" si="79"/>
        <v>3.997802734375E-3</v>
      </c>
    </row>
    <row r="977" spans="1:19" x14ac:dyDescent="0.25">
      <c r="A977" s="104">
        <v>40626.601643518516</v>
      </c>
      <c r="B977" s="105">
        <v>60.025001525878906</v>
      </c>
      <c r="C977" s="106"/>
      <c r="O977" s="91">
        <f t="shared" si="75"/>
        <v>1</v>
      </c>
      <c r="P977" s="91">
        <f t="shared" si="76"/>
        <v>1</v>
      </c>
      <c r="Q977" s="91">
        <f t="shared" si="77"/>
        <v>1</v>
      </c>
      <c r="R977" s="93">
        <f t="shared" si="78"/>
        <v>-1.9989013671875E-3</v>
      </c>
      <c r="S977" s="91">
        <f t="shared" si="79"/>
        <v>1.9989013671875E-3</v>
      </c>
    </row>
    <row r="978" spans="1:19" x14ac:dyDescent="0.25">
      <c r="A978" s="104">
        <v>40626.601666666669</v>
      </c>
      <c r="B978" s="105">
        <v>60.030998229980469</v>
      </c>
      <c r="C978" s="106"/>
      <c r="O978" s="91">
        <f t="shared" si="75"/>
        <v>1</v>
      </c>
      <c r="P978" s="91">
        <f t="shared" si="76"/>
        <v>1</v>
      </c>
      <c r="Q978" s="91">
        <f t="shared" si="77"/>
        <v>1</v>
      </c>
      <c r="R978" s="93">
        <f t="shared" si="78"/>
        <v>5.9967041015625E-3</v>
      </c>
      <c r="S978" s="91">
        <f t="shared" si="79"/>
        <v>5.9967041015625E-3</v>
      </c>
    </row>
    <row r="979" spans="1:19" x14ac:dyDescent="0.25">
      <c r="A979" s="104">
        <v>40626.601689814815</v>
      </c>
      <c r="B979" s="105">
        <v>60.027000427246094</v>
      </c>
      <c r="C979" s="106"/>
      <c r="O979" s="91">
        <f t="shared" si="75"/>
        <v>1</v>
      </c>
      <c r="P979" s="91">
        <f t="shared" si="76"/>
        <v>1</v>
      </c>
      <c r="Q979" s="91">
        <f t="shared" si="77"/>
        <v>1</v>
      </c>
      <c r="R979" s="93">
        <f t="shared" si="78"/>
        <v>-3.997802734375E-3</v>
      </c>
      <c r="S979" s="91">
        <f t="shared" si="79"/>
        <v>3.997802734375E-3</v>
      </c>
    </row>
    <row r="980" spans="1:19" x14ac:dyDescent="0.25">
      <c r="A980" s="104">
        <v>40626.601712962962</v>
      </c>
      <c r="B980" s="105">
        <v>60.028999328613281</v>
      </c>
      <c r="C980" s="106"/>
      <c r="O980" s="91">
        <f t="shared" si="75"/>
        <v>1</v>
      </c>
      <c r="P980" s="91">
        <f t="shared" si="76"/>
        <v>1</v>
      </c>
      <c r="Q980" s="91">
        <f t="shared" si="77"/>
        <v>1</v>
      </c>
      <c r="R980" s="93">
        <f t="shared" si="78"/>
        <v>1.9989013671875E-3</v>
      </c>
      <c r="S980" s="91">
        <f t="shared" si="79"/>
        <v>1.9989013671875E-3</v>
      </c>
    </row>
    <row r="981" spans="1:19" x14ac:dyDescent="0.25">
      <c r="A981" s="104">
        <v>40626.601736111108</v>
      </c>
      <c r="B981" s="105">
        <v>60.029998779296875</v>
      </c>
      <c r="C981" s="106"/>
      <c r="O981" s="91">
        <f t="shared" si="75"/>
        <v>1</v>
      </c>
      <c r="P981" s="91">
        <f t="shared" si="76"/>
        <v>1</v>
      </c>
      <c r="Q981" s="91">
        <f t="shared" si="77"/>
        <v>1</v>
      </c>
      <c r="R981" s="93">
        <f t="shared" si="78"/>
        <v>9.9945068359375E-4</v>
      </c>
      <c r="S981" s="91">
        <f t="shared" si="79"/>
        <v>9.9945068359375E-4</v>
      </c>
    </row>
    <row r="982" spans="1:19" x14ac:dyDescent="0.25">
      <c r="A982" s="104">
        <v>40626.601759259262</v>
      </c>
      <c r="B982" s="105">
        <v>60.029998779296875</v>
      </c>
      <c r="C982" s="106"/>
      <c r="O982" s="91">
        <f t="shared" si="75"/>
        <v>1</v>
      </c>
      <c r="P982" s="91">
        <f t="shared" si="76"/>
        <v>1</v>
      </c>
      <c r="Q982" s="91">
        <f t="shared" si="77"/>
        <v>1</v>
      </c>
      <c r="R982" s="93">
        <f t="shared" si="78"/>
        <v>0</v>
      </c>
      <c r="S982" s="91">
        <f t="shared" si="79"/>
        <v>0</v>
      </c>
    </row>
    <row r="983" spans="1:19" x14ac:dyDescent="0.25">
      <c r="A983" s="104">
        <v>40626.601782407408</v>
      </c>
      <c r="B983" s="105">
        <v>60.034000396728516</v>
      </c>
      <c r="C983" s="106"/>
      <c r="O983" s="91">
        <f t="shared" si="75"/>
        <v>1</v>
      </c>
      <c r="P983" s="91">
        <f t="shared" si="76"/>
        <v>1</v>
      </c>
      <c r="Q983" s="91">
        <f t="shared" si="77"/>
        <v>1</v>
      </c>
      <c r="R983" s="93">
        <f t="shared" si="78"/>
        <v>4.001617431640625E-3</v>
      </c>
      <c r="S983" s="91">
        <f t="shared" si="79"/>
        <v>4.001617431640625E-3</v>
      </c>
    </row>
    <row r="984" spans="1:19" x14ac:dyDescent="0.25">
      <c r="A984" s="104">
        <v>40626.601805555554</v>
      </c>
      <c r="B984" s="105">
        <v>60.034999847412109</v>
      </c>
      <c r="C984" s="106"/>
      <c r="O984" s="91">
        <f t="shared" si="75"/>
        <v>1</v>
      </c>
      <c r="P984" s="91">
        <f t="shared" si="76"/>
        <v>1</v>
      </c>
      <c r="Q984" s="91">
        <f t="shared" si="77"/>
        <v>1</v>
      </c>
      <c r="R984" s="93">
        <f t="shared" si="78"/>
        <v>9.9945068359375E-4</v>
      </c>
      <c r="S984" s="91">
        <f t="shared" si="79"/>
        <v>9.9945068359375E-4</v>
      </c>
    </row>
    <row r="985" spans="1:19" x14ac:dyDescent="0.25">
      <c r="A985" s="104">
        <v>40626.6018287037</v>
      </c>
      <c r="B985" s="105">
        <v>60.032001495361328</v>
      </c>
      <c r="C985" s="106"/>
      <c r="O985" s="91">
        <f t="shared" si="75"/>
        <v>1</v>
      </c>
      <c r="P985" s="91">
        <f t="shared" si="76"/>
        <v>1</v>
      </c>
      <c r="Q985" s="91">
        <f t="shared" si="77"/>
        <v>1</v>
      </c>
      <c r="R985" s="93">
        <f t="shared" si="78"/>
        <v>-2.99835205078125E-3</v>
      </c>
      <c r="S985" s="91">
        <f t="shared" si="79"/>
        <v>2.99835205078125E-3</v>
      </c>
    </row>
    <row r="986" spans="1:19" x14ac:dyDescent="0.25">
      <c r="A986" s="104">
        <v>40626.601851851854</v>
      </c>
      <c r="B986" s="105">
        <v>60.029998779296875</v>
      </c>
      <c r="C986" s="106"/>
      <c r="O986" s="91">
        <f t="shared" si="75"/>
        <v>1</v>
      </c>
      <c r="P986" s="91">
        <f t="shared" si="76"/>
        <v>1</v>
      </c>
      <c r="Q986" s="91">
        <f t="shared" si="77"/>
        <v>1</v>
      </c>
      <c r="R986" s="93">
        <f t="shared" si="78"/>
        <v>-2.002716064453125E-3</v>
      </c>
      <c r="S986" s="91">
        <f t="shared" si="79"/>
        <v>2.002716064453125E-3</v>
      </c>
    </row>
    <row r="987" spans="1:19" x14ac:dyDescent="0.25">
      <c r="A987" s="104">
        <v>40626.601875</v>
      </c>
      <c r="B987" s="105">
        <v>60.028999328613281</v>
      </c>
      <c r="C987" s="106"/>
      <c r="O987" s="91">
        <f t="shared" si="75"/>
        <v>1</v>
      </c>
      <c r="P987" s="91">
        <f t="shared" si="76"/>
        <v>1</v>
      </c>
      <c r="Q987" s="91">
        <f t="shared" si="77"/>
        <v>1</v>
      </c>
      <c r="R987" s="93">
        <f t="shared" si="78"/>
        <v>-9.9945068359375E-4</v>
      </c>
      <c r="S987" s="91">
        <f t="shared" si="79"/>
        <v>9.9945068359375E-4</v>
      </c>
    </row>
    <row r="988" spans="1:19" x14ac:dyDescent="0.25">
      <c r="A988" s="104">
        <v>40626.601898148147</v>
      </c>
      <c r="B988" s="105">
        <v>60.0260009765625</v>
      </c>
      <c r="C988" s="106"/>
      <c r="O988" s="91">
        <f t="shared" si="75"/>
        <v>1</v>
      </c>
      <c r="P988" s="91">
        <f t="shared" si="76"/>
        <v>1</v>
      </c>
      <c r="Q988" s="91">
        <f t="shared" si="77"/>
        <v>1</v>
      </c>
      <c r="R988" s="93">
        <f t="shared" si="78"/>
        <v>-2.99835205078125E-3</v>
      </c>
      <c r="S988" s="91">
        <f t="shared" si="79"/>
        <v>2.99835205078125E-3</v>
      </c>
    </row>
    <row r="989" spans="1:19" x14ac:dyDescent="0.25">
      <c r="A989" s="104">
        <v>40626.601921296293</v>
      </c>
      <c r="B989" s="105">
        <v>60.027999877929687</v>
      </c>
      <c r="C989" s="106"/>
      <c r="O989" s="91">
        <f t="shared" si="75"/>
        <v>1</v>
      </c>
      <c r="P989" s="91">
        <f t="shared" si="76"/>
        <v>1</v>
      </c>
      <c r="Q989" s="91">
        <f t="shared" si="77"/>
        <v>1</v>
      </c>
      <c r="R989" s="93">
        <f t="shared" si="78"/>
        <v>1.9989013671875E-3</v>
      </c>
      <c r="S989" s="91">
        <f t="shared" si="79"/>
        <v>1.9989013671875E-3</v>
      </c>
    </row>
    <row r="990" spans="1:19" x14ac:dyDescent="0.25">
      <c r="A990" s="104">
        <v>40626.601944444446</v>
      </c>
      <c r="B990" s="105">
        <v>60.027000427246094</v>
      </c>
      <c r="C990" s="106"/>
      <c r="O990" s="91">
        <f t="shared" si="75"/>
        <v>1</v>
      </c>
      <c r="P990" s="91">
        <f t="shared" si="76"/>
        <v>1</v>
      </c>
      <c r="Q990" s="91">
        <f t="shared" si="77"/>
        <v>1</v>
      </c>
      <c r="R990" s="93">
        <f t="shared" si="78"/>
        <v>-9.9945068359375E-4</v>
      </c>
      <c r="S990" s="91">
        <f t="shared" si="79"/>
        <v>9.9945068359375E-4</v>
      </c>
    </row>
    <row r="991" spans="1:19" x14ac:dyDescent="0.25">
      <c r="A991" s="104">
        <v>40626.601967592593</v>
      </c>
      <c r="B991" s="105">
        <v>60.027000427246094</v>
      </c>
      <c r="C991" s="106"/>
      <c r="O991" s="91">
        <f t="shared" si="75"/>
        <v>1</v>
      </c>
      <c r="P991" s="91">
        <f t="shared" si="76"/>
        <v>1</v>
      </c>
      <c r="Q991" s="91">
        <f t="shared" si="77"/>
        <v>1</v>
      </c>
      <c r="R991" s="93">
        <f t="shared" si="78"/>
        <v>0</v>
      </c>
      <c r="S991" s="91">
        <f t="shared" si="79"/>
        <v>0</v>
      </c>
    </row>
    <row r="992" spans="1:19" x14ac:dyDescent="0.25">
      <c r="A992" s="104">
        <v>40626.601990740739</v>
      </c>
      <c r="B992" s="105">
        <v>60.029998779296875</v>
      </c>
      <c r="C992" s="106"/>
      <c r="O992" s="91">
        <f t="shared" si="75"/>
        <v>1</v>
      </c>
      <c r="P992" s="91">
        <f t="shared" si="76"/>
        <v>1</v>
      </c>
      <c r="Q992" s="91">
        <f t="shared" si="77"/>
        <v>1</v>
      </c>
      <c r="R992" s="93">
        <f t="shared" si="78"/>
        <v>2.99835205078125E-3</v>
      </c>
      <c r="S992" s="91">
        <f t="shared" si="79"/>
        <v>2.99835205078125E-3</v>
      </c>
    </row>
    <row r="993" spans="1:19" x14ac:dyDescent="0.25">
      <c r="A993" s="104">
        <v>40626.602013888885</v>
      </c>
      <c r="B993" s="105">
        <v>60.030998229980469</v>
      </c>
      <c r="C993" s="106"/>
      <c r="O993" s="91">
        <f t="shared" si="75"/>
        <v>1</v>
      </c>
      <c r="P993" s="91">
        <f t="shared" si="76"/>
        <v>1</v>
      </c>
      <c r="Q993" s="91">
        <f t="shared" si="77"/>
        <v>1</v>
      </c>
      <c r="R993" s="93">
        <f t="shared" si="78"/>
        <v>9.9945068359375E-4</v>
      </c>
      <c r="S993" s="91">
        <f t="shared" si="79"/>
        <v>9.9945068359375E-4</v>
      </c>
    </row>
    <row r="994" spans="1:19" x14ac:dyDescent="0.25">
      <c r="A994" s="104">
        <v>40626.602037037039</v>
      </c>
      <c r="B994" s="105">
        <v>60.032001495361328</v>
      </c>
      <c r="C994" s="106"/>
      <c r="O994" s="91">
        <f t="shared" si="75"/>
        <v>1</v>
      </c>
      <c r="P994" s="91">
        <f t="shared" si="76"/>
        <v>1</v>
      </c>
      <c r="Q994" s="91">
        <f t="shared" si="77"/>
        <v>1</v>
      </c>
      <c r="R994" s="93">
        <f t="shared" si="78"/>
        <v>1.003265380859375E-3</v>
      </c>
      <c r="S994" s="91">
        <f t="shared" si="79"/>
        <v>1.003265380859375E-3</v>
      </c>
    </row>
    <row r="995" spans="1:19" x14ac:dyDescent="0.25">
      <c r="A995" s="104">
        <v>40626.602060185185</v>
      </c>
      <c r="B995" s="105">
        <v>60.034000396728516</v>
      </c>
      <c r="C995" s="106"/>
      <c r="O995" s="91">
        <f t="shared" si="75"/>
        <v>1</v>
      </c>
      <c r="P995" s="91">
        <f t="shared" si="76"/>
        <v>1</v>
      </c>
      <c r="Q995" s="91">
        <f t="shared" si="77"/>
        <v>1</v>
      </c>
      <c r="R995" s="93">
        <f t="shared" si="78"/>
        <v>1.9989013671875E-3</v>
      </c>
      <c r="S995" s="91">
        <f t="shared" si="79"/>
        <v>1.9989013671875E-3</v>
      </c>
    </row>
    <row r="996" spans="1:19" x14ac:dyDescent="0.25">
      <c r="A996" s="104">
        <v>40626.602083333331</v>
      </c>
      <c r="B996" s="105">
        <v>60.032001495361328</v>
      </c>
      <c r="C996" s="106"/>
      <c r="O996" s="91">
        <f t="shared" si="75"/>
        <v>1</v>
      </c>
      <c r="P996" s="91">
        <f t="shared" si="76"/>
        <v>1</v>
      </c>
      <c r="Q996" s="91">
        <f t="shared" si="77"/>
        <v>1</v>
      </c>
      <c r="R996" s="93">
        <f t="shared" si="78"/>
        <v>-1.9989013671875E-3</v>
      </c>
      <c r="S996" s="91">
        <f t="shared" si="79"/>
        <v>1.9989013671875E-3</v>
      </c>
    </row>
    <row r="997" spans="1:19" x14ac:dyDescent="0.25">
      <c r="A997" s="104">
        <v>40626.602106481485</v>
      </c>
      <c r="B997" s="105">
        <v>60.029998779296875</v>
      </c>
      <c r="C997" s="106"/>
      <c r="O997" s="91">
        <f t="shared" si="75"/>
        <v>1</v>
      </c>
      <c r="P997" s="91">
        <f t="shared" si="76"/>
        <v>1</v>
      </c>
      <c r="Q997" s="91">
        <f t="shared" si="77"/>
        <v>1</v>
      </c>
      <c r="R997" s="93">
        <f t="shared" si="78"/>
        <v>-2.002716064453125E-3</v>
      </c>
      <c r="S997" s="91">
        <f t="shared" si="79"/>
        <v>2.002716064453125E-3</v>
      </c>
    </row>
    <row r="998" spans="1:19" x14ac:dyDescent="0.25">
      <c r="A998" s="104">
        <v>40626.602129629631</v>
      </c>
      <c r="B998" s="105">
        <v>60.029998779296875</v>
      </c>
      <c r="C998" s="106"/>
      <c r="O998" s="91">
        <f t="shared" si="75"/>
        <v>1</v>
      </c>
      <c r="P998" s="91">
        <f t="shared" si="76"/>
        <v>1</v>
      </c>
      <c r="Q998" s="91">
        <f t="shared" si="77"/>
        <v>1</v>
      </c>
      <c r="R998" s="93">
        <f t="shared" si="78"/>
        <v>0</v>
      </c>
      <c r="S998" s="91">
        <f t="shared" si="79"/>
        <v>0</v>
      </c>
    </row>
    <row r="999" spans="1:19" x14ac:dyDescent="0.25">
      <c r="A999" s="104">
        <v>40626.602152777778</v>
      </c>
      <c r="B999" s="105">
        <v>60.029998779296875</v>
      </c>
      <c r="C999" s="106"/>
      <c r="O999" s="91">
        <f t="shared" si="75"/>
        <v>1</v>
      </c>
      <c r="P999" s="91">
        <f t="shared" si="76"/>
        <v>1</v>
      </c>
      <c r="Q999" s="91">
        <f t="shared" si="77"/>
        <v>1</v>
      </c>
      <c r="R999" s="93">
        <f t="shared" si="78"/>
        <v>0</v>
      </c>
      <c r="S999" s="91">
        <f t="shared" si="79"/>
        <v>0</v>
      </c>
    </row>
    <row r="1000" spans="1:19" x14ac:dyDescent="0.25">
      <c r="A1000" s="104">
        <v>40626.602175925924</v>
      </c>
      <c r="B1000" s="105">
        <v>60.030998229980469</v>
      </c>
      <c r="C1000" s="106"/>
      <c r="O1000" s="91">
        <f t="shared" si="75"/>
        <v>1</v>
      </c>
      <c r="P1000" s="91">
        <f t="shared" si="76"/>
        <v>1</v>
      </c>
      <c r="Q1000" s="91">
        <f t="shared" si="77"/>
        <v>1</v>
      </c>
      <c r="R1000" s="93">
        <f t="shared" si="78"/>
        <v>9.9945068359375E-4</v>
      </c>
      <c r="S1000" s="91">
        <f t="shared" si="79"/>
        <v>9.9945068359375E-4</v>
      </c>
    </row>
    <row r="1001" spans="1:19" x14ac:dyDescent="0.25">
      <c r="A1001" s="104">
        <v>40626.602199074077</v>
      </c>
      <c r="B1001" s="105">
        <v>60.028999328613281</v>
      </c>
      <c r="C1001" s="106"/>
      <c r="O1001" s="91">
        <f t="shared" si="75"/>
        <v>1</v>
      </c>
      <c r="P1001" s="91">
        <f t="shared" si="76"/>
        <v>1</v>
      </c>
      <c r="Q1001" s="91">
        <f t="shared" si="77"/>
        <v>1</v>
      </c>
      <c r="R1001" s="93">
        <f t="shared" si="78"/>
        <v>-1.9989013671875E-3</v>
      </c>
      <c r="S1001" s="91">
        <f t="shared" si="79"/>
        <v>1.9989013671875E-3</v>
      </c>
    </row>
    <row r="1002" spans="1:19" x14ac:dyDescent="0.25">
      <c r="A1002" s="104">
        <v>40626.602222222224</v>
      </c>
      <c r="B1002" s="105">
        <v>60.034999847412109</v>
      </c>
      <c r="C1002" s="106"/>
      <c r="O1002" s="91">
        <f t="shared" si="75"/>
        <v>1</v>
      </c>
      <c r="P1002" s="91">
        <f t="shared" si="76"/>
        <v>1</v>
      </c>
      <c r="Q1002" s="91">
        <f t="shared" si="77"/>
        <v>1</v>
      </c>
      <c r="R1002" s="93">
        <f t="shared" si="78"/>
        <v>6.000518798828125E-3</v>
      </c>
      <c r="S1002" s="91">
        <f t="shared" si="79"/>
        <v>6.000518798828125E-3</v>
      </c>
    </row>
    <row r="1003" spans="1:19" x14ac:dyDescent="0.25">
      <c r="A1003" s="104">
        <v>40626.60224537037</v>
      </c>
      <c r="B1003" s="105">
        <v>60.03900146484375</v>
      </c>
      <c r="C1003" s="106"/>
      <c r="O1003" s="91">
        <f t="shared" si="75"/>
        <v>1</v>
      </c>
      <c r="P1003" s="91">
        <f t="shared" si="76"/>
        <v>1</v>
      </c>
      <c r="Q1003" s="91">
        <f t="shared" si="77"/>
        <v>1</v>
      </c>
      <c r="R1003" s="93">
        <f t="shared" si="78"/>
        <v>4.001617431640625E-3</v>
      </c>
      <c r="S1003" s="91">
        <f t="shared" si="79"/>
        <v>4.001617431640625E-3</v>
      </c>
    </row>
    <row r="1004" spans="1:19" x14ac:dyDescent="0.25">
      <c r="A1004" s="104">
        <v>40626.602268518516</v>
      </c>
      <c r="B1004" s="105">
        <v>60.035999298095703</v>
      </c>
      <c r="C1004" s="106"/>
      <c r="O1004" s="91">
        <f t="shared" si="75"/>
        <v>1</v>
      </c>
      <c r="P1004" s="91">
        <f t="shared" si="76"/>
        <v>1</v>
      </c>
      <c r="Q1004" s="91">
        <f t="shared" si="77"/>
        <v>1</v>
      </c>
      <c r="R1004" s="93">
        <f t="shared" si="78"/>
        <v>-3.002166748046875E-3</v>
      </c>
      <c r="S1004" s="91">
        <f t="shared" si="79"/>
        <v>3.002166748046875E-3</v>
      </c>
    </row>
    <row r="1005" spans="1:19" x14ac:dyDescent="0.25">
      <c r="A1005" s="104">
        <v>40626.60229166667</v>
      </c>
      <c r="B1005" s="105">
        <v>60.034999847412109</v>
      </c>
      <c r="C1005" s="106"/>
      <c r="O1005" s="91">
        <f t="shared" si="75"/>
        <v>1</v>
      </c>
      <c r="P1005" s="91">
        <f t="shared" si="76"/>
        <v>1</v>
      </c>
      <c r="Q1005" s="91">
        <f t="shared" si="77"/>
        <v>1</v>
      </c>
      <c r="R1005" s="93">
        <f t="shared" si="78"/>
        <v>-9.9945068359375E-4</v>
      </c>
      <c r="S1005" s="91">
        <f t="shared" si="79"/>
        <v>9.9945068359375E-4</v>
      </c>
    </row>
    <row r="1006" spans="1:19" x14ac:dyDescent="0.25">
      <c r="A1006" s="104">
        <v>40626.602314814816</v>
      </c>
      <c r="B1006" s="105">
        <v>60.033000946044922</v>
      </c>
      <c r="C1006" s="106"/>
      <c r="O1006" s="91">
        <f t="shared" si="75"/>
        <v>1</v>
      </c>
      <c r="P1006" s="91">
        <f t="shared" si="76"/>
        <v>1</v>
      </c>
      <c r="Q1006" s="91">
        <f t="shared" si="77"/>
        <v>1</v>
      </c>
      <c r="R1006" s="93">
        <f t="shared" si="78"/>
        <v>-1.9989013671875E-3</v>
      </c>
      <c r="S1006" s="91">
        <f t="shared" si="79"/>
        <v>1.9989013671875E-3</v>
      </c>
    </row>
    <row r="1007" spans="1:19" x14ac:dyDescent="0.25">
      <c r="A1007" s="104">
        <v>40626.602337962962</v>
      </c>
      <c r="B1007" s="105">
        <v>60.030998229980469</v>
      </c>
      <c r="C1007" s="106"/>
      <c r="O1007" s="91">
        <f t="shared" si="75"/>
        <v>1</v>
      </c>
      <c r="P1007" s="91">
        <f t="shared" si="76"/>
        <v>1</v>
      </c>
      <c r="Q1007" s="91">
        <f t="shared" si="77"/>
        <v>1</v>
      </c>
      <c r="R1007" s="93">
        <f t="shared" si="78"/>
        <v>-2.002716064453125E-3</v>
      </c>
      <c r="S1007" s="91">
        <f t="shared" si="79"/>
        <v>2.002716064453125E-3</v>
      </c>
    </row>
    <row r="1008" spans="1:19" x14ac:dyDescent="0.25">
      <c r="A1008" s="104">
        <v>40626.602361111109</v>
      </c>
      <c r="B1008" s="105">
        <v>60.032001495361328</v>
      </c>
      <c r="C1008" s="106"/>
      <c r="O1008" s="91">
        <f t="shared" si="75"/>
        <v>1</v>
      </c>
      <c r="P1008" s="91">
        <f t="shared" si="76"/>
        <v>1</v>
      </c>
      <c r="Q1008" s="91">
        <f t="shared" si="77"/>
        <v>1</v>
      </c>
      <c r="R1008" s="93">
        <f t="shared" si="78"/>
        <v>1.003265380859375E-3</v>
      </c>
      <c r="S1008" s="91">
        <f t="shared" si="79"/>
        <v>1.003265380859375E-3</v>
      </c>
    </row>
    <row r="1009" spans="1:19" x14ac:dyDescent="0.25">
      <c r="A1009" s="104">
        <v>40626.602384259262</v>
      </c>
      <c r="B1009" s="105">
        <v>60.030998229980469</v>
      </c>
      <c r="C1009" s="106"/>
      <c r="O1009" s="91">
        <f t="shared" si="75"/>
        <v>1</v>
      </c>
      <c r="P1009" s="91">
        <f t="shared" si="76"/>
        <v>1</v>
      </c>
      <c r="Q1009" s="91">
        <f t="shared" si="77"/>
        <v>1</v>
      </c>
      <c r="R1009" s="93">
        <f t="shared" si="78"/>
        <v>-1.003265380859375E-3</v>
      </c>
      <c r="S1009" s="91">
        <f t="shared" si="79"/>
        <v>1.003265380859375E-3</v>
      </c>
    </row>
    <row r="1010" spans="1:19" x14ac:dyDescent="0.25">
      <c r="A1010" s="104">
        <v>40626.602407407408</v>
      </c>
      <c r="B1010" s="105">
        <v>60.035999298095703</v>
      </c>
      <c r="C1010" s="106"/>
      <c r="O1010" s="91">
        <f t="shared" si="75"/>
        <v>1</v>
      </c>
      <c r="P1010" s="91">
        <f t="shared" si="76"/>
        <v>1</v>
      </c>
      <c r="Q1010" s="91">
        <f t="shared" si="77"/>
        <v>1</v>
      </c>
      <c r="R1010" s="93">
        <f t="shared" si="78"/>
        <v>5.001068115234375E-3</v>
      </c>
      <c r="S1010" s="91">
        <f t="shared" si="79"/>
        <v>5.001068115234375E-3</v>
      </c>
    </row>
    <row r="1011" spans="1:19" x14ac:dyDescent="0.25">
      <c r="A1011" s="104">
        <v>40626.602430555555</v>
      </c>
      <c r="B1011" s="105">
        <v>60.034999847412109</v>
      </c>
      <c r="C1011" s="106"/>
      <c r="O1011" s="91">
        <f t="shared" si="75"/>
        <v>1</v>
      </c>
      <c r="P1011" s="91">
        <f t="shared" si="76"/>
        <v>1</v>
      </c>
      <c r="Q1011" s="91">
        <f t="shared" si="77"/>
        <v>1</v>
      </c>
      <c r="R1011" s="93">
        <f t="shared" si="78"/>
        <v>-9.9945068359375E-4</v>
      </c>
      <c r="S1011" s="91">
        <f t="shared" si="79"/>
        <v>9.9945068359375E-4</v>
      </c>
    </row>
    <row r="1012" spans="1:19" x14ac:dyDescent="0.25">
      <c r="A1012" s="104">
        <v>40626.602453703701</v>
      </c>
      <c r="B1012" s="105">
        <v>60.036998748779297</v>
      </c>
      <c r="C1012" s="106"/>
      <c r="O1012" s="91">
        <f t="shared" si="75"/>
        <v>1</v>
      </c>
      <c r="P1012" s="91">
        <f t="shared" si="76"/>
        <v>1</v>
      </c>
      <c r="Q1012" s="91">
        <f t="shared" si="77"/>
        <v>1</v>
      </c>
      <c r="R1012" s="93">
        <f t="shared" si="78"/>
        <v>1.9989013671875E-3</v>
      </c>
      <c r="S1012" s="91">
        <f t="shared" si="79"/>
        <v>1.9989013671875E-3</v>
      </c>
    </row>
    <row r="1013" spans="1:19" x14ac:dyDescent="0.25">
      <c r="A1013" s="104">
        <v>40626.602476851855</v>
      </c>
      <c r="B1013" s="105">
        <v>60.035999298095703</v>
      </c>
      <c r="C1013" s="106"/>
      <c r="O1013" s="91">
        <f t="shared" si="75"/>
        <v>1</v>
      </c>
      <c r="P1013" s="91">
        <f t="shared" si="76"/>
        <v>1</v>
      </c>
      <c r="Q1013" s="91">
        <f t="shared" si="77"/>
        <v>1</v>
      </c>
      <c r="R1013" s="93">
        <f t="shared" si="78"/>
        <v>-9.9945068359375E-4</v>
      </c>
      <c r="S1013" s="91">
        <f t="shared" si="79"/>
        <v>9.9945068359375E-4</v>
      </c>
    </row>
    <row r="1014" spans="1:19" x14ac:dyDescent="0.25">
      <c r="A1014" s="104">
        <v>40626.602500000001</v>
      </c>
      <c r="B1014" s="105">
        <v>60.035999298095703</v>
      </c>
      <c r="C1014" s="106"/>
      <c r="O1014" s="91">
        <f t="shared" si="75"/>
        <v>1</v>
      </c>
      <c r="P1014" s="91">
        <f t="shared" si="76"/>
        <v>1</v>
      </c>
      <c r="Q1014" s="91">
        <f t="shared" si="77"/>
        <v>1</v>
      </c>
      <c r="R1014" s="93">
        <f t="shared" si="78"/>
        <v>0</v>
      </c>
      <c r="S1014" s="91">
        <f t="shared" si="79"/>
        <v>0</v>
      </c>
    </row>
    <row r="1015" spans="1:19" x14ac:dyDescent="0.25">
      <c r="A1015" s="104">
        <v>40626.602523148147</v>
      </c>
      <c r="B1015" s="105">
        <v>60.034999847412109</v>
      </c>
      <c r="C1015" s="106"/>
      <c r="O1015" s="91">
        <f t="shared" si="75"/>
        <v>1</v>
      </c>
      <c r="P1015" s="91">
        <f t="shared" si="76"/>
        <v>1</v>
      </c>
      <c r="Q1015" s="91">
        <f t="shared" si="77"/>
        <v>1</v>
      </c>
      <c r="R1015" s="93">
        <f t="shared" si="78"/>
        <v>-9.9945068359375E-4</v>
      </c>
      <c r="S1015" s="91">
        <f t="shared" si="79"/>
        <v>9.9945068359375E-4</v>
      </c>
    </row>
    <row r="1016" spans="1:19" x14ac:dyDescent="0.25">
      <c r="A1016" s="104">
        <v>40626.602546296293</v>
      </c>
      <c r="B1016" s="105">
        <v>60.035999298095703</v>
      </c>
      <c r="C1016" s="106"/>
      <c r="O1016" s="91">
        <f t="shared" si="75"/>
        <v>1</v>
      </c>
      <c r="P1016" s="91">
        <f t="shared" si="76"/>
        <v>1</v>
      </c>
      <c r="Q1016" s="91">
        <f t="shared" si="77"/>
        <v>1</v>
      </c>
      <c r="R1016" s="93">
        <f t="shared" si="78"/>
        <v>9.9945068359375E-4</v>
      </c>
      <c r="S1016" s="91">
        <f t="shared" si="79"/>
        <v>9.9945068359375E-4</v>
      </c>
    </row>
    <row r="1017" spans="1:19" x14ac:dyDescent="0.25">
      <c r="A1017" s="104">
        <v>40626.602569444447</v>
      </c>
      <c r="B1017" s="105">
        <v>60.035999298095703</v>
      </c>
      <c r="C1017" s="106"/>
      <c r="O1017" s="91">
        <f t="shared" si="75"/>
        <v>1</v>
      </c>
      <c r="P1017" s="91">
        <f t="shared" si="76"/>
        <v>1</v>
      </c>
      <c r="Q1017" s="91">
        <f t="shared" si="77"/>
        <v>1</v>
      </c>
      <c r="R1017" s="93">
        <f t="shared" si="78"/>
        <v>0</v>
      </c>
      <c r="S1017" s="91">
        <f t="shared" si="79"/>
        <v>0</v>
      </c>
    </row>
    <row r="1018" spans="1:19" x14ac:dyDescent="0.25">
      <c r="A1018" s="104">
        <v>40626.602592592593</v>
      </c>
      <c r="B1018" s="105">
        <v>60.037998199462891</v>
      </c>
      <c r="C1018" s="106"/>
      <c r="O1018" s="91">
        <f t="shared" si="75"/>
        <v>1</v>
      </c>
      <c r="P1018" s="91">
        <f t="shared" si="76"/>
        <v>1</v>
      </c>
      <c r="Q1018" s="91">
        <f t="shared" si="77"/>
        <v>1</v>
      </c>
      <c r="R1018" s="93">
        <f t="shared" si="78"/>
        <v>1.9989013671875E-3</v>
      </c>
      <c r="S1018" s="91">
        <f t="shared" si="79"/>
        <v>1.9989013671875E-3</v>
      </c>
    </row>
    <row r="1019" spans="1:19" x14ac:dyDescent="0.25">
      <c r="A1019" s="104">
        <v>40626.60261574074</v>
      </c>
      <c r="B1019" s="105">
        <v>60.03900146484375</v>
      </c>
      <c r="C1019" s="106"/>
      <c r="O1019" s="91">
        <f t="shared" si="75"/>
        <v>1</v>
      </c>
      <c r="P1019" s="91">
        <f t="shared" si="76"/>
        <v>1</v>
      </c>
      <c r="Q1019" s="91">
        <f t="shared" si="77"/>
        <v>1</v>
      </c>
      <c r="R1019" s="93">
        <f t="shared" si="78"/>
        <v>1.003265380859375E-3</v>
      </c>
      <c r="S1019" s="91">
        <f t="shared" si="79"/>
        <v>1.003265380859375E-3</v>
      </c>
    </row>
    <row r="1020" spans="1:19" x14ac:dyDescent="0.25">
      <c r="A1020" s="104">
        <v>40626.602638888886</v>
      </c>
      <c r="B1020" s="105">
        <v>60.03900146484375</v>
      </c>
      <c r="C1020" s="106"/>
      <c r="O1020" s="91">
        <f t="shared" si="75"/>
        <v>1</v>
      </c>
      <c r="P1020" s="91">
        <f t="shared" si="76"/>
        <v>1</v>
      </c>
      <c r="Q1020" s="91">
        <f t="shared" si="77"/>
        <v>1</v>
      </c>
      <c r="R1020" s="93">
        <f t="shared" si="78"/>
        <v>0</v>
      </c>
      <c r="S1020" s="91">
        <f t="shared" si="79"/>
        <v>0</v>
      </c>
    </row>
    <row r="1021" spans="1:19" x14ac:dyDescent="0.25">
      <c r="A1021" s="104">
        <v>40626.602662037039</v>
      </c>
      <c r="B1021" s="105">
        <v>60.037998199462891</v>
      </c>
      <c r="C1021" s="106"/>
      <c r="O1021" s="91">
        <f t="shared" si="75"/>
        <v>1</v>
      </c>
      <c r="P1021" s="91">
        <f t="shared" si="76"/>
        <v>1</v>
      </c>
      <c r="Q1021" s="91">
        <f t="shared" si="77"/>
        <v>1</v>
      </c>
      <c r="R1021" s="93">
        <f t="shared" si="78"/>
        <v>-1.003265380859375E-3</v>
      </c>
      <c r="S1021" s="91">
        <f t="shared" si="79"/>
        <v>1.003265380859375E-3</v>
      </c>
    </row>
    <row r="1022" spans="1:19" x14ac:dyDescent="0.25">
      <c r="A1022" s="104">
        <v>40626.602685185186</v>
      </c>
      <c r="B1022" s="105">
        <v>60.03900146484375</v>
      </c>
      <c r="C1022" s="106"/>
      <c r="O1022" s="91">
        <f t="shared" si="75"/>
        <v>1</v>
      </c>
      <c r="P1022" s="91">
        <f t="shared" si="76"/>
        <v>1</v>
      </c>
      <c r="Q1022" s="91">
        <f t="shared" si="77"/>
        <v>1</v>
      </c>
      <c r="R1022" s="93">
        <f t="shared" si="78"/>
        <v>1.003265380859375E-3</v>
      </c>
      <c r="S1022" s="91">
        <f t="shared" si="79"/>
        <v>1.003265380859375E-3</v>
      </c>
    </row>
    <row r="1023" spans="1:19" x14ac:dyDescent="0.25">
      <c r="A1023" s="104">
        <v>40626.602708333332</v>
      </c>
      <c r="B1023" s="105">
        <v>60.041000366210938</v>
      </c>
      <c r="C1023" s="106"/>
      <c r="O1023" s="91">
        <f t="shared" si="75"/>
        <v>1</v>
      </c>
      <c r="P1023" s="91">
        <f t="shared" si="76"/>
        <v>1</v>
      </c>
      <c r="Q1023" s="91">
        <f t="shared" si="77"/>
        <v>1</v>
      </c>
      <c r="R1023" s="93">
        <f t="shared" si="78"/>
        <v>1.9989013671875E-3</v>
      </c>
      <c r="S1023" s="91">
        <f t="shared" si="79"/>
        <v>1.9989013671875E-3</v>
      </c>
    </row>
    <row r="1024" spans="1:19" x14ac:dyDescent="0.25">
      <c r="A1024" s="104">
        <v>40626.602731481478</v>
      </c>
      <c r="B1024" s="105">
        <v>60.040000915527344</v>
      </c>
      <c r="C1024" s="106"/>
      <c r="O1024" s="91">
        <f t="shared" si="75"/>
        <v>1</v>
      </c>
      <c r="P1024" s="91">
        <f t="shared" si="76"/>
        <v>1</v>
      </c>
      <c r="Q1024" s="91">
        <f t="shared" si="77"/>
        <v>1</v>
      </c>
      <c r="R1024" s="93">
        <f t="shared" si="78"/>
        <v>-9.9945068359375E-4</v>
      </c>
      <c r="S1024" s="91">
        <f t="shared" si="79"/>
        <v>9.9945068359375E-4</v>
      </c>
    </row>
    <row r="1025" spans="1:19" x14ac:dyDescent="0.25">
      <c r="A1025" s="104">
        <v>40626.602754629632</v>
      </c>
      <c r="B1025" s="105">
        <v>60.036998748779297</v>
      </c>
      <c r="C1025" s="106"/>
      <c r="O1025" s="91">
        <f t="shared" si="75"/>
        <v>1</v>
      </c>
      <c r="P1025" s="91">
        <f t="shared" si="76"/>
        <v>1</v>
      </c>
      <c r="Q1025" s="91">
        <f t="shared" si="77"/>
        <v>1</v>
      </c>
      <c r="R1025" s="93">
        <f t="shared" si="78"/>
        <v>-3.002166748046875E-3</v>
      </c>
      <c r="S1025" s="91">
        <f t="shared" si="79"/>
        <v>3.002166748046875E-3</v>
      </c>
    </row>
    <row r="1026" spans="1:19" x14ac:dyDescent="0.25">
      <c r="A1026" s="104">
        <v>40626.602777777778</v>
      </c>
      <c r="B1026" s="105">
        <v>60.034999847412109</v>
      </c>
      <c r="C1026" s="106"/>
      <c r="O1026" s="91">
        <f t="shared" si="75"/>
        <v>1</v>
      </c>
      <c r="P1026" s="91">
        <f t="shared" si="76"/>
        <v>1</v>
      </c>
      <c r="Q1026" s="91">
        <f t="shared" si="77"/>
        <v>1</v>
      </c>
      <c r="R1026" s="93">
        <f t="shared" si="78"/>
        <v>-1.9989013671875E-3</v>
      </c>
      <c r="S1026" s="91">
        <f t="shared" si="79"/>
        <v>1.9989013671875E-3</v>
      </c>
    </row>
    <row r="1027" spans="1:19" x14ac:dyDescent="0.25">
      <c r="A1027" s="104">
        <v>40626.602800925924</v>
      </c>
      <c r="B1027" s="105">
        <v>60.033000946044922</v>
      </c>
      <c r="C1027" s="106"/>
      <c r="O1027" s="91">
        <f t="shared" si="75"/>
        <v>1</v>
      </c>
      <c r="P1027" s="91">
        <f t="shared" si="76"/>
        <v>1</v>
      </c>
      <c r="Q1027" s="91">
        <f t="shared" si="77"/>
        <v>1</v>
      </c>
      <c r="R1027" s="93">
        <f t="shared" si="78"/>
        <v>-1.9989013671875E-3</v>
      </c>
      <c r="S1027" s="91">
        <f t="shared" si="79"/>
        <v>1.9989013671875E-3</v>
      </c>
    </row>
    <row r="1028" spans="1:19" x14ac:dyDescent="0.25">
      <c r="A1028" s="104">
        <v>40626.602824074071</v>
      </c>
      <c r="B1028" s="105">
        <v>60.032001495361328</v>
      </c>
      <c r="C1028" s="106"/>
      <c r="O1028" s="91">
        <f t="shared" si="75"/>
        <v>1</v>
      </c>
      <c r="P1028" s="91">
        <f t="shared" si="76"/>
        <v>1</v>
      </c>
      <c r="Q1028" s="91">
        <f t="shared" si="77"/>
        <v>1</v>
      </c>
      <c r="R1028" s="93">
        <f t="shared" si="78"/>
        <v>-9.9945068359375E-4</v>
      </c>
      <c r="S1028" s="91">
        <f t="shared" si="79"/>
        <v>9.9945068359375E-4</v>
      </c>
    </row>
    <row r="1029" spans="1:19" x14ac:dyDescent="0.25">
      <c r="A1029" s="104">
        <v>40626.602847222224</v>
      </c>
      <c r="B1029" s="105">
        <v>60.029998779296875</v>
      </c>
      <c r="C1029" s="106"/>
      <c r="O1029" s="91">
        <f t="shared" si="75"/>
        <v>1</v>
      </c>
      <c r="P1029" s="91">
        <f t="shared" si="76"/>
        <v>1</v>
      </c>
      <c r="Q1029" s="91">
        <f t="shared" si="77"/>
        <v>1</v>
      </c>
      <c r="R1029" s="93">
        <f t="shared" si="78"/>
        <v>-2.002716064453125E-3</v>
      </c>
      <c r="S1029" s="91">
        <f t="shared" si="79"/>
        <v>2.002716064453125E-3</v>
      </c>
    </row>
    <row r="1030" spans="1:19" x14ac:dyDescent="0.25">
      <c r="A1030" s="104">
        <v>40626.602870370371</v>
      </c>
      <c r="B1030" s="105">
        <v>60.033000946044922</v>
      </c>
      <c r="C1030" s="106"/>
      <c r="O1030" s="91">
        <f t="shared" si="75"/>
        <v>1</v>
      </c>
      <c r="P1030" s="91">
        <f t="shared" si="76"/>
        <v>1</v>
      </c>
      <c r="Q1030" s="91">
        <f t="shared" si="77"/>
        <v>1</v>
      </c>
      <c r="R1030" s="93">
        <f t="shared" si="78"/>
        <v>3.002166748046875E-3</v>
      </c>
      <c r="S1030" s="91">
        <f t="shared" si="79"/>
        <v>3.002166748046875E-3</v>
      </c>
    </row>
    <row r="1031" spans="1:19" x14ac:dyDescent="0.25">
      <c r="A1031" s="104">
        <v>40626.602893518517</v>
      </c>
      <c r="B1031" s="105">
        <v>60.034999847412109</v>
      </c>
      <c r="C1031" s="106"/>
      <c r="O1031" s="91">
        <f t="shared" si="75"/>
        <v>1</v>
      </c>
      <c r="P1031" s="91">
        <f t="shared" si="76"/>
        <v>1</v>
      </c>
      <c r="Q1031" s="91">
        <f t="shared" si="77"/>
        <v>1</v>
      </c>
      <c r="R1031" s="93">
        <f t="shared" si="78"/>
        <v>1.9989013671875E-3</v>
      </c>
      <c r="S1031" s="91">
        <f t="shared" si="79"/>
        <v>1.9989013671875E-3</v>
      </c>
    </row>
    <row r="1032" spans="1:19" x14ac:dyDescent="0.25">
      <c r="A1032" s="104">
        <v>40626.602916666663</v>
      </c>
      <c r="B1032" s="105">
        <v>60.034000396728516</v>
      </c>
      <c r="C1032" s="106"/>
      <c r="O1032" s="91">
        <f t="shared" ref="O1032:O1095" si="80">IF(ROW()&lt;$O$5,0,1)</f>
        <v>1</v>
      </c>
      <c r="P1032" s="91">
        <f t="shared" ref="P1032:P1095" si="81">IF((O1032=1)*(B1032&gt;$P$2),1,0)</f>
        <v>1</v>
      </c>
      <c r="Q1032" s="91">
        <f t="shared" si="77"/>
        <v>1</v>
      </c>
      <c r="R1032" s="93">
        <f t="shared" si="78"/>
        <v>-9.9945068359375E-4</v>
      </c>
      <c r="S1032" s="91">
        <f t="shared" si="79"/>
        <v>9.9945068359375E-4</v>
      </c>
    </row>
    <row r="1033" spans="1:19" x14ac:dyDescent="0.25">
      <c r="A1033" s="104">
        <v>40626.602939814817</v>
      </c>
      <c r="B1033" s="105">
        <v>60.037998199462891</v>
      </c>
      <c r="C1033" s="106"/>
      <c r="O1033" s="91">
        <f t="shared" si="80"/>
        <v>1</v>
      </c>
      <c r="P1033" s="91">
        <f t="shared" si="81"/>
        <v>1</v>
      </c>
      <c r="Q1033" s="91">
        <f t="shared" ref="Q1033:Q1096" si="82">IF(ROW()&lt;O$3,0,1)</f>
        <v>1</v>
      </c>
      <c r="R1033" s="93">
        <f t="shared" ref="R1033:R1096" si="83">B1033-B1032</f>
        <v>3.997802734375E-3</v>
      </c>
      <c r="S1033" s="91">
        <f t="shared" ref="S1033:S1096" si="84">ABS(R1033)</f>
        <v>3.997802734375E-3</v>
      </c>
    </row>
    <row r="1034" spans="1:19" x14ac:dyDescent="0.25">
      <c r="A1034" s="104">
        <v>40626.602962962963</v>
      </c>
      <c r="B1034" s="105">
        <v>60.034999847412109</v>
      </c>
      <c r="C1034" s="106"/>
      <c r="O1034" s="91">
        <f t="shared" si="80"/>
        <v>1</v>
      </c>
      <c r="P1034" s="91">
        <f t="shared" si="81"/>
        <v>1</v>
      </c>
      <c r="Q1034" s="91">
        <f t="shared" si="82"/>
        <v>1</v>
      </c>
      <c r="R1034" s="93">
        <f t="shared" si="83"/>
        <v>-2.99835205078125E-3</v>
      </c>
      <c r="S1034" s="91">
        <f t="shared" si="84"/>
        <v>2.99835205078125E-3</v>
      </c>
    </row>
    <row r="1035" spans="1:19" x14ac:dyDescent="0.25">
      <c r="A1035" s="104">
        <v>40626.602986111109</v>
      </c>
      <c r="B1035" s="105">
        <v>60.034000396728516</v>
      </c>
      <c r="C1035" s="106"/>
      <c r="O1035" s="91">
        <f t="shared" si="80"/>
        <v>1</v>
      </c>
      <c r="P1035" s="91">
        <f t="shared" si="81"/>
        <v>1</v>
      </c>
      <c r="Q1035" s="91">
        <f t="shared" si="82"/>
        <v>1</v>
      </c>
      <c r="R1035" s="93">
        <f t="shared" si="83"/>
        <v>-9.9945068359375E-4</v>
      </c>
      <c r="S1035" s="91">
        <f t="shared" si="84"/>
        <v>9.9945068359375E-4</v>
      </c>
    </row>
    <row r="1036" spans="1:19" x14ac:dyDescent="0.25">
      <c r="A1036" s="104">
        <v>40626.603009259263</v>
      </c>
      <c r="B1036" s="105">
        <v>60.032001495361328</v>
      </c>
      <c r="C1036" s="106"/>
      <c r="O1036" s="91">
        <f t="shared" si="80"/>
        <v>1</v>
      </c>
      <c r="P1036" s="91">
        <f t="shared" si="81"/>
        <v>1</v>
      </c>
      <c r="Q1036" s="91">
        <f t="shared" si="82"/>
        <v>1</v>
      </c>
      <c r="R1036" s="93">
        <f t="shared" si="83"/>
        <v>-1.9989013671875E-3</v>
      </c>
      <c r="S1036" s="91">
        <f t="shared" si="84"/>
        <v>1.9989013671875E-3</v>
      </c>
    </row>
    <row r="1037" spans="1:19" x14ac:dyDescent="0.25">
      <c r="A1037" s="104">
        <v>40626.603032407409</v>
      </c>
      <c r="B1037" s="105">
        <v>60.028999328613281</v>
      </c>
      <c r="C1037" s="106"/>
      <c r="O1037" s="91">
        <f t="shared" si="80"/>
        <v>1</v>
      </c>
      <c r="P1037" s="91">
        <f t="shared" si="81"/>
        <v>1</v>
      </c>
      <c r="Q1037" s="91">
        <f t="shared" si="82"/>
        <v>1</v>
      </c>
      <c r="R1037" s="93">
        <f t="shared" si="83"/>
        <v>-3.002166748046875E-3</v>
      </c>
      <c r="S1037" s="91">
        <f t="shared" si="84"/>
        <v>3.002166748046875E-3</v>
      </c>
    </row>
    <row r="1038" spans="1:19" x14ac:dyDescent="0.25">
      <c r="A1038" s="104">
        <v>40626.603055555555</v>
      </c>
      <c r="B1038" s="105">
        <v>60.034999847412109</v>
      </c>
      <c r="C1038" s="106"/>
      <c r="O1038" s="91">
        <f t="shared" si="80"/>
        <v>1</v>
      </c>
      <c r="P1038" s="91">
        <f t="shared" si="81"/>
        <v>1</v>
      </c>
      <c r="Q1038" s="91">
        <f t="shared" si="82"/>
        <v>1</v>
      </c>
      <c r="R1038" s="93">
        <f t="shared" si="83"/>
        <v>6.000518798828125E-3</v>
      </c>
      <c r="S1038" s="91">
        <f t="shared" si="84"/>
        <v>6.000518798828125E-3</v>
      </c>
    </row>
    <row r="1039" spans="1:19" x14ac:dyDescent="0.25">
      <c r="A1039" s="104">
        <v>40626.603078703702</v>
      </c>
      <c r="B1039" s="105">
        <v>60.036998748779297</v>
      </c>
      <c r="C1039" s="106"/>
      <c r="O1039" s="91">
        <f t="shared" si="80"/>
        <v>1</v>
      </c>
      <c r="P1039" s="91">
        <f t="shared" si="81"/>
        <v>1</v>
      </c>
      <c r="Q1039" s="91">
        <f t="shared" si="82"/>
        <v>1</v>
      </c>
      <c r="R1039" s="93">
        <f t="shared" si="83"/>
        <v>1.9989013671875E-3</v>
      </c>
      <c r="S1039" s="91">
        <f t="shared" si="84"/>
        <v>1.9989013671875E-3</v>
      </c>
    </row>
    <row r="1040" spans="1:19" x14ac:dyDescent="0.25">
      <c r="A1040" s="104">
        <v>40626.603101851855</v>
      </c>
      <c r="B1040" s="105">
        <v>60.03900146484375</v>
      </c>
      <c r="C1040" s="106"/>
      <c r="O1040" s="91">
        <f t="shared" si="80"/>
        <v>1</v>
      </c>
      <c r="P1040" s="91">
        <f t="shared" si="81"/>
        <v>1</v>
      </c>
      <c r="Q1040" s="91">
        <f t="shared" si="82"/>
        <v>1</v>
      </c>
      <c r="R1040" s="93">
        <f t="shared" si="83"/>
        <v>2.002716064453125E-3</v>
      </c>
      <c r="S1040" s="91">
        <f t="shared" si="84"/>
        <v>2.002716064453125E-3</v>
      </c>
    </row>
    <row r="1041" spans="1:19" x14ac:dyDescent="0.25">
      <c r="A1041" s="104">
        <v>40626.603125000001</v>
      </c>
      <c r="B1041" s="105">
        <v>60.036998748779297</v>
      </c>
      <c r="C1041" s="106"/>
      <c r="O1041" s="91">
        <f t="shared" si="80"/>
        <v>1</v>
      </c>
      <c r="P1041" s="91">
        <f t="shared" si="81"/>
        <v>1</v>
      </c>
      <c r="Q1041" s="91">
        <f t="shared" si="82"/>
        <v>1</v>
      </c>
      <c r="R1041" s="93">
        <f t="shared" si="83"/>
        <v>-2.002716064453125E-3</v>
      </c>
      <c r="S1041" s="91">
        <f t="shared" si="84"/>
        <v>2.002716064453125E-3</v>
      </c>
    </row>
    <row r="1042" spans="1:19" x14ac:dyDescent="0.25">
      <c r="A1042" s="104">
        <v>40626.603148148148</v>
      </c>
      <c r="B1042" s="105">
        <v>60.034999847412109</v>
      </c>
      <c r="C1042" s="106"/>
      <c r="O1042" s="91">
        <f t="shared" si="80"/>
        <v>1</v>
      </c>
      <c r="P1042" s="91">
        <f t="shared" si="81"/>
        <v>1</v>
      </c>
      <c r="Q1042" s="91">
        <f t="shared" si="82"/>
        <v>1</v>
      </c>
      <c r="R1042" s="93">
        <f t="shared" si="83"/>
        <v>-1.9989013671875E-3</v>
      </c>
      <c r="S1042" s="91">
        <f t="shared" si="84"/>
        <v>1.9989013671875E-3</v>
      </c>
    </row>
    <row r="1043" spans="1:19" x14ac:dyDescent="0.25">
      <c r="A1043" s="104">
        <v>40626.603171296294</v>
      </c>
      <c r="B1043" s="105">
        <v>60.035999298095703</v>
      </c>
      <c r="C1043" s="106"/>
      <c r="O1043" s="91">
        <f t="shared" si="80"/>
        <v>1</v>
      </c>
      <c r="P1043" s="91">
        <f t="shared" si="81"/>
        <v>1</v>
      </c>
      <c r="Q1043" s="91">
        <f t="shared" si="82"/>
        <v>1</v>
      </c>
      <c r="R1043" s="93">
        <f t="shared" si="83"/>
        <v>9.9945068359375E-4</v>
      </c>
      <c r="S1043" s="91">
        <f t="shared" si="84"/>
        <v>9.9945068359375E-4</v>
      </c>
    </row>
    <row r="1044" spans="1:19" x14ac:dyDescent="0.25">
      <c r="A1044" s="104">
        <v>40626.603194444448</v>
      </c>
      <c r="B1044" s="105">
        <v>60.034999847412109</v>
      </c>
      <c r="C1044" s="106"/>
      <c r="O1044" s="91">
        <f t="shared" si="80"/>
        <v>1</v>
      </c>
      <c r="P1044" s="91">
        <f t="shared" si="81"/>
        <v>1</v>
      </c>
      <c r="Q1044" s="91">
        <f t="shared" si="82"/>
        <v>1</v>
      </c>
      <c r="R1044" s="93">
        <f t="shared" si="83"/>
        <v>-9.9945068359375E-4</v>
      </c>
      <c r="S1044" s="91">
        <f t="shared" si="84"/>
        <v>9.9945068359375E-4</v>
      </c>
    </row>
    <row r="1045" spans="1:19" x14ac:dyDescent="0.25">
      <c r="A1045" s="104">
        <v>40626.603217592594</v>
      </c>
      <c r="B1045" s="105">
        <v>60.032001495361328</v>
      </c>
      <c r="C1045" s="106"/>
      <c r="O1045" s="91">
        <f t="shared" si="80"/>
        <v>1</v>
      </c>
      <c r="P1045" s="91">
        <f t="shared" si="81"/>
        <v>1</v>
      </c>
      <c r="Q1045" s="91">
        <f t="shared" si="82"/>
        <v>1</v>
      </c>
      <c r="R1045" s="93">
        <f t="shared" si="83"/>
        <v>-2.99835205078125E-3</v>
      </c>
      <c r="S1045" s="91">
        <f t="shared" si="84"/>
        <v>2.99835205078125E-3</v>
      </c>
    </row>
    <row r="1046" spans="1:19" x14ac:dyDescent="0.25">
      <c r="A1046" s="104">
        <v>40626.60324074074</v>
      </c>
      <c r="B1046" s="105">
        <v>60.029998779296875</v>
      </c>
      <c r="C1046" s="106"/>
      <c r="O1046" s="91">
        <f t="shared" si="80"/>
        <v>1</v>
      </c>
      <c r="P1046" s="91">
        <f t="shared" si="81"/>
        <v>1</v>
      </c>
      <c r="Q1046" s="91">
        <f t="shared" si="82"/>
        <v>1</v>
      </c>
      <c r="R1046" s="93">
        <f t="shared" si="83"/>
        <v>-2.002716064453125E-3</v>
      </c>
      <c r="S1046" s="91">
        <f t="shared" si="84"/>
        <v>2.002716064453125E-3</v>
      </c>
    </row>
    <row r="1047" spans="1:19" x14ac:dyDescent="0.25">
      <c r="A1047" s="104">
        <v>40626.603263888886</v>
      </c>
      <c r="B1047" s="105">
        <v>60.027000427246094</v>
      </c>
      <c r="C1047" s="106"/>
      <c r="O1047" s="91">
        <f t="shared" si="80"/>
        <v>1</v>
      </c>
      <c r="P1047" s="91">
        <f t="shared" si="81"/>
        <v>1</v>
      </c>
      <c r="Q1047" s="91">
        <f t="shared" si="82"/>
        <v>1</v>
      </c>
      <c r="R1047" s="93">
        <f t="shared" si="83"/>
        <v>-2.99835205078125E-3</v>
      </c>
      <c r="S1047" s="91">
        <f t="shared" si="84"/>
        <v>2.99835205078125E-3</v>
      </c>
    </row>
    <row r="1048" spans="1:19" x14ac:dyDescent="0.25">
      <c r="A1048" s="104">
        <v>40626.60328703704</v>
      </c>
      <c r="B1048" s="105">
        <v>60.027000427246094</v>
      </c>
      <c r="C1048" s="106"/>
      <c r="O1048" s="91">
        <f t="shared" si="80"/>
        <v>1</v>
      </c>
      <c r="P1048" s="91">
        <f t="shared" si="81"/>
        <v>1</v>
      </c>
      <c r="Q1048" s="91">
        <f t="shared" si="82"/>
        <v>1</v>
      </c>
      <c r="R1048" s="93">
        <f t="shared" si="83"/>
        <v>0</v>
      </c>
      <c r="S1048" s="91">
        <f t="shared" si="84"/>
        <v>0</v>
      </c>
    </row>
    <row r="1049" spans="1:19" x14ac:dyDescent="0.25">
      <c r="A1049" s="104">
        <v>40626.603310185186</v>
      </c>
      <c r="B1049" s="105">
        <v>60.027000427246094</v>
      </c>
      <c r="C1049" s="106"/>
      <c r="O1049" s="91">
        <f t="shared" si="80"/>
        <v>1</v>
      </c>
      <c r="P1049" s="91">
        <f t="shared" si="81"/>
        <v>1</v>
      </c>
      <c r="Q1049" s="91">
        <f t="shared" si="82"/>
        <v>1</v>
      </c>
      <c r="R1049" s="93">
        <f t="shared" si="83"/>
        <v>0</v>
      </c>
      <c r="S1049" s="91">
        <f t="shared" si="84"/>
        <v>0</v>
      </c>
    </row>
    <row r="1050" spans="1:19" x14ac:dyDescent="0.25">
      <c r="A1050" s="104">
        <v>40626.603333333333</v>
      </c>
      <c r="B1050" s="105">
        <v>60.036998748779297</v>
      </c>
      <c r="C1050" s="106"/>
      <c r="O1050" s="91">
        <f t="shared" si="80"/>
        <v>1</v>
      </c>
      <c r="P1050" s="91">
        <f t="shared" si="81"/>
        <v>1</v>
      </c>
      <c r="Q1050" s="91">
        <f t="shared" si="82"/>
        <v>1</v>
      </c>
      <c r="R1050" s="93">
        <f t="shared" si="83"/>
        <v>9.998321533203125E-3</v>
      </c>
      <c r="S1050" s="91">
        <f t="shared" si="84"/>
        <v>9.998321533203125E-3</v>
      </c>
    </row>
    <row r="1051" spans="1:19" x14ac:dyDescent="0.25">
      <c r="A1051" s="104">
        <v>40626.603356481479</v>
      </c>
      <c r="B1051" s="105">
        <v>60.042999267578125</v>
      </c>
      <c r="C1051" s="106"/>
      <c r="O1051" s="91">
        <f t="shared" si="80"/>
        <v>1</v>
      </c>
      <c r="P1051" s="91">
        <f t="shared" si="81"/>
        <v>1</v>
      </c>
      <c r="Q1051" s="91">
        <f t="shared" si="82"/>
        <v>1</v>
      </c>
      <c r="R1051" s="93">
        <f t="shared" si="83"/>
        <v>6.000518798828125E-3</v>
      </c>
      <c r="S1051" s="91">
        <f t="shared" si="84"/>
        <v>6.000518798828125E-3</v>
      </c>
    </row>
    <row r="1052" spans="1:19" x14ac:dyDescent="0.25">
      <c r="A1052" s="104">
        <v>40626.603379629632</v>
      </c>
      <c r="B1052" s="105">
        <v>60.040000915527344</v>
      </c>
      <c r="C1052" s="106"/>
      <c r="O1052" s="91">
        <f t="shared" si="80"/>
        <v>1</v>
      </c>
      <c r="P1052" s="91">
        <f t="shared" si="81"/>
        <v>1</v>
      </c>
      <c r="Q1052" s="91">
        <f t="shared" si="82"/>
        <v>1</v>
      </c>
      <c r="R1052" s="93">
        <f t="shared" si="83"/>
        <v>-2.99835205078125E-3</v>
      </c>
      <c r="S1052" s="91">
        <f t="shared" si="84"/>
        <v>2.99835205078125E-3</v>
      </c>
    </row>
    <row r="1053" spans="1:19" x14ac:dyDescent="0.25">
      <c r="A1053" s="104">
        <v>40626.603402777779</v>
      </c>
      <c r="B1053" s="105">
        <v>60.043998718261719</v>
      </c>
      <c r="C1053" s="106"/>
      <c r="O1053" s="91">
        <f t="shared" si="80"/>
        <v>1</v>
      </c>
      <c r="P1053" s="91">
        <f t="shared" si="81"/>
        <v>1</v>
      </c>
      <c r="Q1053" s="91">
        <f t="shared" si="82"/>
        <v>1</v>
      </c>
      <c r="R1053" s="93">
        <f t="shared" si="83"/>
        <v>3.997802734375E-3</v>
      </c>
      <c r="S1053" s="91">
        <f t="shared" si="84"/>
        <v>3.997802734375E-3</v>
      </c>
    </row>
    <row r="1054" spans="1:19" x14ac:dyDescent="0.25">
      <c r="A1054" s="104">
        <v>40626.603425925925</v>
      </c>
      <c r="B1054" s="105">
        <v>60.046001434326172</v>
      </c>
      <c r="C1054" s="106"/>
      <c r="O1054" s="91">
        <f t="shared" si="80"/>
        <v>1</v>
      </c>
      <c r="P1054" s="91">
        <f t="shared" si="81"/>
        <v>1</v>
      </c>
      <c r="Q1054" s="91">
        <f t="shared" si="82"/>
        <v>1</v>
      </c>
      <c r="R1054" s="93">
        <f t="shared" si="83"/>
        <v>2.002716064453125E-3</v>
      </c>
      <c r="S1054" s="91">
        <f t="shared" si="84"/>
        <v>2.002716064453125E-3</v>
      </c>
    </row>
    <row r="1055" spans="1:19" x14ac:dyDescent="0.25">
      <c r="A1055" s="104">
        <v>40626.603449074071</v>
      </c>
      <c r="B1055" s="105">
        <v>60.042999267578125</v>
      </c>
      <c r="C1055" s="106"/>
      <c r="O1055" s="91">
        <f t="shared" si="80"/>
        <v>1</v>
      </c>
      <c r="P1055" s="91">
        <f t="shared" si="81"/>
        <v>1</v>
      </c>
      <c r="Q1055" s="91">
        <f t="shared" si="82"/>
        <v>1</v>
      </c>
      <c r="R1055" s="93">
        <f t="shared" si="83"/>
        <v>-3.002166748046875E-3</v>
      </c>
      <c r="S1055" s="91">
        <f t="shared" si="84"/>
        <v>3.002166748046875E-3</v>
      </c>
    </row>
    <row r="1056" spans="1:19" x14ac:dyDescent="0.25">
      <c r="A1056" s="104">
        <v>40626.603472222225</v>
      </c>
      <c r="B1056" s="105">
        <v>60.040000915527344</v>
      </c>
      <c r="C1056" s="106"/>
      <c r="O1056" s="91">
        <f t="shared" si="80"/>
        <v>1</v>
      </c>
      <c r="P1056" s="91">
        <f t="shared" si="81"/>
        <v>1</v>
      </c>
      <c r="Q1056" s="91">
        <f t="shared" si="82"/>
        <v>1</v>
      </c>
      <c r="R1056" s="93">
        <f t="shared" si="83"/>
        <v>-2.99835205078125E-3</v>
      </c>
      <c r="S1056" s="91">
        <f t="shared" si="84"/>
        <v>2.99835205078125E-3</v>
      </c>
    </row>
    <row r="1057" spans="1:19" x14ac:dyDescent="0.25">
      <c r="A1057" s="104">
        <v>40626.603495370371</v>
      </c>
      <c r="B1057" s="105">
        <v>60.037998199462891</v>
      </c>
      <c r="C1057" s="106"/>
      <c r="O1057" s="91">
        <f t="shared" si="80"/>
        <v>1</v>
      </c>
      <c r="P1057" s="91">
        <f t="shared" si="81"/>
        <v>1</v>
      </c>
      <c r="Q1057" s="91">
        <f t="shared" si="82"/>
        <v>1</v>
      </c>
      <c r="R1057" s="93">
        <f t="shared" si="83"/>
        <v>-2.002716064453125E-3</v>
      </c>
      <c r="S1057" s="91">
        <f t="shared" si="84"/>
        <v>2.002716064453125E-3</v>
      </c>
    </row>
    <row r="1058" spans="1:19" x14ac:dyDescent="0.25">
      <c r="A1058" s="104">
        <v>40626.603518518517</v>
      </c>
      <c r="B1058" s="105">
        <v>60.042999267578125</v>
      </c>
      <c r="C1058" s="106"/>
      <c r="O1058" s="91">
        <f t="shared" si="80"/>
        <v>1</v>
      </c>
      <c r="P1058" s="91">
        <f t="shared" si="81"/>
        <v>1</v>
      </c>
      <c r="Q1058" s="91">
        <f t="shared" si="82"/>
        <v>1</v>
      </c>
      <c r="R1058" s="93">
        <f t="shared" si="83"/>
        <v>5.001068115234375E-3</v>
      </c>
      <c r="S1058" s="91">
        <f t="shared" si="84"/>
        <v>5.001068115234375E-3</v>
      </c>
    </row>
    <row r="1059" spans="1:19" x14ac:dyDescent="0.25">
      <c r="A1059" s="104">
        <v>40626.603541666664</v>
      </c>
      <c r="B1059" s="105">
        <v>60.042999267578125</v>
      </c>
      <c r="C1059" s="106"/>
      <c r="O1059" s="91">
        <f t="shared" si="80"/>
        <v>1</v>
      </c>
      <c r="P1059" s="91">
        <f t="shared" si="81"/>
        <v>1</v>
      </c>
      <c r="Q1059" s="91">
        <f t="shared" si="82"/>
        <v>1</v>
      </c>
      <c r="R1059" s="93">
        <f t="shared" si="83"/>
        <v>0</v>
      </c>
      <c r="S1059" s="91">
        <f t="shared" si="84"/>
        <v>0</v>
      </c>
    </row>
    <row r="1060" spans="1:19" x14ac:dyDescent="0.25">
      <c r="A1060" s="104">
        <v>40626.603564814817</v>
      </c>
      <c r="B1060" s="105">
        <v>60.041000366210938</v>
      </c>
      <c r="C1060" s="106"/>
      <c r="O1060" s="91">
        <f t="shared" si="80"/>
        <v>1</v>
      </c>
      <c r="P1060" s="91">
        <f t="shared" si="81"/>
        <v>1</v>
      </c>
      <c r="Q1060" s="91">
        <f t="shared" si="82"/>
        <v>1</v>
      </c>
      <c r="R1060" s="93">
        <f t="shared" si="83"/>
        <v>-1.9989013671875E-3</v>
      </c>
      <c r="S1060" s="91">
        <f t="shared" si="84"/>
        <v>1.9989013671875E-3</v>
      </c>
    </row>
    <row r="1061" spans="1:19" x14ac:dyDescent="0.25">
      <c r="A1061" s="104">
        <v>40626.603587962964</v>
      </c>
      <c r="B1061" s="105">
        <v>60.041000366210938</v>
      </c>
      <c r="C1061" s="106"/>
      <c r="O1061" s="91">
        <f t="shared" si="80"/>
        <v>1</v>
      </c>
      <c r="P1061" s="91">
        <f t="shared" si="81"/>
        <v>1</v>
      </c>
      <c r="Q1061" s="91">
        <f t="shared" si="82"/>
        <v>1</v>
      </c>
      <c r="R1061" s="93">
        <f t="shared" si="83"/>
        <v>0</v>
      </c>
      <c r="S1061" s="91">
        <f t="shared" si="84"/>
        <v>0</v>
      </c>
    </row>
    <row r="1062" spans="1:19" x14ac:dyDescent="0.25">
      <c r="A1062" s="104">
        <v>40626.60361111111</v>
      </c>
      <c r="B1062" s="105">
        <v>60.03900146484375</v>
      </c>
      <c r="C1062" s="106"/>
      <c r="O1062" s="91">
        <f t="shared" si="80"/>
        <v>1</v>
      </c>
      <c r="P1062" s="91">
        <f t="shared" si="81"/>
        <v>1</v>
      </c>
      <c r="Q1062" s="91">
        <f t="shared" si="82"/>
        <v>1</v>
      </c>
      <c r="R1062" s="93">
        <f t="shared" si="83"/>
        <v>-1.9989013671875E-3</v>
      </c>
      <c r="S1062" s="91">
        <f t="shared" si="84"/>
        <v>1.9989013671875E-3</v>
      </c>
    </row>
    <row r="1063" spans="1:19" x14ac:dyDescent="0.25">
      <c r="A1063" s="104">
        <v>40626.603634259256</v>
      </c>
      <c r="B1063" s="105">
        <v>60.040000915527344</v>
      </c>
      <c r="C1063" s="106"/>
      <c r="O1063" s="91">
        <f t="shared" si="80"/>
        <v>1</v>
      </c>
      <c r="P1063" s="91">
        <f t="shared" si="81"/>
        <v>1</v>
      </c>
      <c r="Q1063" s="91">
        <f t="shared" si="82"/>
        <v>1</v>
      </c>
      <c r="R1063" s="93">
        <f t="shared" si="83"/>
        <v>9.9945068359375E-4</v>
      </c>
      <c r="S1063" s="91">
        <f t="shared" si="84"/>
        <v>9.9945068359375E-4</v>
      </c>
    </row>
    <row r="1064" spans="1:19" x14ac:dyDescent="0.25">
      <c r="A1064" s="104">
        <v>40626.60365740741</v>
      </c>
      <c r="B1064" s="105">
        <v>60.042999267578125</v>
      </c>
      <c r="C1064" s="106"/>
      <c r="O1064" s="91">
        <f t="shared" si="80"/>
        <v>1</v>
      </c>
      <c r="P1064" s="91">
        <f t="shared" si="81"/>
        <v>1</v>
      </c>
      <c r="Q1064" s="91">
        <f t="shared" si="82"/>
        <v>1</v>
      </c>
      <c r="R1064" s="93">
        <f t="shared" si="83"/>
        <v>2.99835205078125E-3</v>
      </c>
      <c r="S1064" s="91">
        <f t="shared" si="84"/>
        <v>2.99835205078125E-3</v>
      </c>
    </row>
    <row r="1065" spans="1:19" x14ac:dyDescent="0.25">
      <c r="A1065" s="104">
        <v>40626.603680555556</v>
      </c>
      <c r="B1065" s="105">
        <v>60.044998168945313</v>
      </c>
      <c r="C1065" s="106"/>
      <c r="O1065" s="91">
        <f t="shared" si="80"/>
        <v>1</v>
      </c>
      <c r="P1065" s="91">
        <f t="shared" si="81"/>
        <v>1</v>
      </c>
      <c r="Q1065" s="91">
        <f t="shared" si="82"/>
        <v>1</v>
      </c>
      <c r="R1065" s="93">
        <f t="shared" si="83"/>
        <v>1.9989013671875E-3</v>
      </c>
      <c r="S1065" s="91">
        <f t="shared" si="84"/>
        <v>1.9989013671875E-3</v>
      </c>
    </row>
    <row r="1066" spans="1:19" x14ac:dyDescent="0.25">
      <c r="A1066" s="104">
        <v>40626.603703703702</v>
      </c>
      <c r="B1066" s="105">
        <v>60.040000915527344</v>
      </c>
      <c r="C1066" s="106"/>
      <c r="O1066" s="91">
        <f t="shared" si="80"/>
        <v>1</v>
      </c>
      <c r="P1066" s="91">
        <f t="shared" si="81"/>
        <v>1</v>
      </c>
      <c r="Q1066" s="91">
        <f t="shared" si="82"/>
        <v>1</v>
      </c>
      <c r="R1066" s="93">
        <f t="shared" si="83"/>
        <v>-4.99725341796875E-3</v>
      </c>
      <c r="S1066" s="91">
        <f t="shared" si="84"/>
        <v>4.99725341796875E-3</v>
      </c>
    </row>
    <row r="1067" spans="1:19" x14ac:dyDescent="0.25">
      <c r="A1067" s="104">
        <v>40626.603726851848</v>
      </c>
      <c r="B1067" s="105">
        <v>60.03900146484375</v>
      </c>
      <c r="C1067" s="106"/>
      <c r="O1067" s="91">
        <f t="shared" si="80"/>
        <v>1</v>
      </c>
      <c r="P1067" s="91">
        <f t="shared" si="81"/>
        <v>1</v>
      </c>
      <c r="Q1067" s="91">
        <f t="shared" si="82"/>
        <v>1</v>
      </c>
      <c r="R1067" s="93">
        <f t="shared" si="83"/>
        <v>-9.9945068359375E-4</v>
      </c>
      <c r="S1067" s="91">
        <f t="shared" si="84"/>
        <v>9.9945068359375E-4</v>
      </c>
    </row>
    <row r="1068" spans="1:19" x14ac:dyDescent="0.25">
      <c r="A1068" s="104">
        <v>40626.603750000002</v>
      </c>
      <c r="B1068" s="105">
        <v>60.03900146484375</v>
      </c>
      <c r="C1068" s="106"/>
      <c r="O1068" s="91">
        <f t="shared" si="80"/>
        <v>1</v>
      </c>
      <c r="P1068" s="91">
        <f t="shared" si="81"/>
        <v>1</v>
      </c>
      <c r="Q1068" s="91">
        <f t="shared" si="82"/>
        <v>1</v>
      </c>
      <c r="R1068" s="93">
        <f t="shared" si="83"/>
        <v>0</v>
      </c>
      <c r="S1068" s="91">
        <f t="shared" si="84"/>
        <v>0</v>
      </c>
    </row>
    <row r="1069" spans="1:19" x14ac:dyDescent="0.25">
      <c r="A1069" s="104">
        <v>40626.603773148148</v>
      </c>
      <c r="B1069" s="105">
        <v>60.041000366210938</v>
      </c>
      <c r="C1069" s="106"/>
      <c r="O1069" s="91">
        <f t="shared" si="80"/>
        <v>1</v>
      </c>
      <c r="P1069" s="91">
        <f t="shared" si="81"/>
        <v>1</v>
      </c>
      <c r="Q1069" s="91">
        <f t="shared" si="82"/>
        <v>1</v>
      </c>
      <c r="R1069" s="93">
        <f t="shared" si="83"/>
        <v>1.9989013671875E-3</v>
      </c>
      <c r="S1069" s="91">
        <f t="shared" si="84"/>
        <v>1.9989013671875E-3</v>
      </c>
    </row>
    <row r="1070" spans="1:19" x14ac:dyDescent="0.25">
      <c r="A1070" s="104">
        <v>40626.603796296295</v>
      </c>
      <c r="B1070" s="105">
        <v>60.042999267578125</v>
      </c>
      <c r="C1070" s="106"/>
      <c r="O1070" s="91">
        <f t="shared" si="80"/>
        <v>1</v>
      </c>
      <c r="P1070" s="91">
        <f t="shared" si="81"/>
        <v>1</v>
      </c>
      <c r="Q1070" s="91">
        <f t="shared" si="82"/>
        <v>1</v>
      </c>
      <c r="R1070" s="93">
        <f t="shared" si="83"/>
        <v>1.9989013671875E-3</v>
      </c>
      <c r="S1070" s="91">
        <f t="shared" si="84"/>
        <v>1.9989013671875E-3</v>
      </c>
    </row>
    <row r="1071" spans="1:19" x14ac:dyDescent="0.25">
      <c r="A1071" s="104">
        <v>40626.603819444441</v>
      </c>
      <c r="B1071" s="105">
        <v>60.043998718261719</v>
      </c>
      <c r="C1071" s="106"/>
      <c r="O1071" s="91">
        <f t="shared" si="80"/>
        <v>1</v>
      </c>
      <c r="P1071" s="91">
        <f t="shared" si="81"/>
        <v>1</v>
      </c>
      <c r="Q1071" s="91">
        <f t="shared" si="82"/>
        <v>1</v>
      </c>
      <c r="R1071" s="93">
        <f t="shared" si="83"/>
        <v>9.9945068359375E-4</v>
      </c>
      <c r="S1071" s="91">
        <f t="shared" si="84"/>
        <v>9.9945068359375E-4</v>
      </c>
    </row>
    <row r="1072" spans="1:19" x14ac:dyDescent="0.25">
      <c r="A1072" s="104">
        <v>40626.603842592594</v>
      </c>
      <c r="B1072" s="105">
        <v>60.041000366210938</v>
      </c>
      <c r="C1072" s="106"/>
      <c r="O1072" s="91">
        <f t="shared" si="80"/>
        <v>1</v>
      </c>
      <c r="P1072" s="91">
        <f t="shared" si="81"/>
        <v>1</v>
      </c>
      <c r="Q1072" s="91">
        <f t="shared" si="82"/>
        <v>1</v>
      </c>
      <c r="R1072" s="93">
        <f t="shared" si="83"/>
        <v>-2.99835205078125E-3</v>
      </c>
      <c r="S1072" s="91">
        <f t="shared" si="84"/>
        <v>2.99835205078125E-3</v>
      </c>
    </row>
    <row r="1073" spans="1:19" x14ac:dyDescent="0.25">
      <c r="A1073" s="104">
        <v>40626.603865740741</v>
      </c>
      <c r="B1073" s="105">
        <v>60.040000915527344</v>
      </c>
      <c r="C1073" s="106"/>
      <c r="O1073" s="91">
        <f t="shared" si="80"/>
        <v>1</v>
      </c>
      <c r="P1073" s="91">
        <f t="shared" si="81"/>
        <v>1</v>
      </c>
      <c r="Q1073" s="91">
        <f t="shared" si="82"/>
        <v>1</v>
      </c>
      <c r="R1073" s="93">
        <f t="shared" si="83"/>
        <v>-9.9945068359375E-4</v>
      </c>
      <c r="S1073" s="91">
        <f t="shared" si="84"/>
        <v>9.9945068359375E-4</v>
      </c>
    </row>
    <row r="1074" spans="1:19" x14ac:dyDescent="0.25">
      <c r="A1074" s="104">
        <v>40626.603888888887</v>
      </c>
      <c r="B1074" s="105">
        <v>60.040000915527344</v>
      </c>
      <c r="C1074" s="106"/>
      <c r="O1074" s="91">
        <f t="shared" si="80"/>
        <v>1</v>
      </c>
      <c r="P1074" s="91">
        <f t="shared" si="81"/>
        <v>1</v>
      </c>
      <c r="Q1074" s="91">
        <f t="shared" si="82"/>
        <v>1</v>
      </c>
      <c r="R1074" s="93">
        <f t="shared" si="83"/>
        <v>0</v>
      </c>
      <c r="S1074" s="91">
        <f t="shared" si="84"/>
        <v>0</v>
      </c>
    </row>
    <row r="1075" spans="1:19" x14ac:dyDescent="0.25">
      <c r="A1075" s="104">
        <v>40626.603912037041</v>
      </c>
      <c r="B1075" s="105">
        <v>60.040000915527344</v>
      </c>
      <c r="C1075" s="106"/>
      <c r="O1075" s="91">
        <f t="shared" si="80"/>
        <v>1</v>
      </c>
      <c r="P1075" s="91">
        <f t="shared" si="81"/>
        <v>1</v>
      </c>
      <c r="Q1075" s="91">
        <f t="shared" si="82"/>
        <v>1</v>
      </c>
      <c r="R1075" s="93">
        <f t="shared" si="83"/>
        <v>0</v>
      </c>
      <c r="S1075" s="91">
        <f t="shared" si="84"/>
        <v>0</v>
      </c>
    </row>
    <row r="1076" spans="1:19" x14ac:dyDescent="0.25">
      <c r="A1076" s="104">
        <v>40626.603935185187</v>
      </c>
      <c r="B1076" s="105">
        <v>60.035999298095703</v>
      </c>
      <c r="C1076" s="106"/>
      <c r="O1076" s="91">
        <f t="shared" si="80"/>
        <v>1</v>
      </c>
      <c r="P1076" s="91">
        <f t="shared" si="81"/>
        <v>1</v>
      </c>
      <c r="Q1076" s="91">
        <f t="shared" si="82"/>
        <v>1</v>
      </c>
      <c r="R1076" s="93">
        <f t="shared" si="83"/>
        <v>-4.001617431640625E-3</v>
      </c>
      <c r="S1076" s="91">
        <f t="shared" si="84"/>
        <v>4.001617431640625E-3</v>
      </c>
    </row>
    <row r="1077" spans="1:19" x14ac:dyDescent="0.25">
      <c r="A1077" s="104">
        <v>40626.603958333333</v>
      </c>
      <c r="B1077" s="105">
        <v>60.037998199462891</v>
      </c>
      <c r="C1077" s="106"/>
      <c r="O1077" s="91">
        <f t="shared" si="80"/>
        <v>1</v>
      </c>
      <c r="P1077" s="91">
        <f t="shared" si="81"/>
        <v>1</v>
      </c>
      <c r="Q1077" s="91">
        <f t="shared" si="82"/>
        <v>1</v>
      </c>
      <c r="R1077" s="93">
        <f t="shared" si="83"/>
        <v>1.9989013671875E-3</v>
      </c>
      <c r="S1077" s="91">
        <f t="shared" si="84"/>
        <v>1.9989013671875E-3</v>
      </c>
    </row>
    <row r="1078" spans="1:19" x14ac:dyDescent="0.25">
      <c r="A1078" s="104">
        <v>40626.603981481479</v>
      </c>
      <c r="B1078" s="105">
        <v>60.033000946044922</v>
      </c>
      <c r="C1078" s="106"/>
      <c r="O1078" s="91">
        <f t="shared" si="80"/>
        <v>1</v>
      </c>
      <c r="P1078" s="91">
        <f t="shared" si="81"/>
        <v>1</v>
      </c>
      <c r="Q1078" s="91">
        <f t="shared" si="82"/>
        <v>1</v>
      </c>
      <c r="R1078" s="93">
        <f t="shared" si="83"/>
        <v>-4.99725341796875E-3</v>
      </c>
      <c r="S1078" s="91">
        <f t="shared" si="84"/>
        <v>4.99725341796875E-3</v>
      </c>
    </row>
    <row r="1079" spans="1:19" x14ac:dyDescent="0.25">
      <c r="A1079" s="104">
        <v>40626.604004629633</v>
      </c>
      <c r="B1079" s="105">
        <v>60.028999328613281</v>
      </c>
      <c r="C1079" s="106"/>
      <c r="O1079" s="91">
        <f t="shared" si="80"/>
        <v>1</v>
      </c>
      <c r="P1079" s="91">
        <f t="shared" si="81"/>
        <v>1</v>
      </c>
      <c r="Q1079" s="91">
        <f t="shared" si="82"/>
        <v>1</v>
      </c>
      <c r="R1079" s="93">
        <f t="shared" si="83"/>
        <v>-4.001617431640625E-3</v>
      </c>
      <c r="S1079" s="91">
        <f t="shared" si="84"/>
        <v>4.001617431640625E-3</v>
      </c>
    </row>
    <row r="1080" spans="1:19" x14ac:dyDescent="0.25">
      <c r="A1080" s="104">
        <v>40626.604027777779</v>
      </c>
      <c r="B1080" s="105">
        <v>60.029998779296875</v>
      </c>
      <c r="C1080" s="106"/>
      <c r="O1080" s="91">
        <f t="shared" si="80"/>
        <v>1</v>
      </c>
      <c r="P1080" s="91">
        <f t="shared" si="81"/>
        <v>1</v>
      </c>
      <c r="Q1080" s="91">
        <f t="shared" si="82"/>
        <v>1</v>
      </c>
      <c r="R1080" s="93">
        <f t="shared" si="83"/>
        <v>9.9945068359375E-4</v>
      </c>
      <c r="S1080" s="91">
        <f t="shared" si="84"/>
        <v>9.9945068359375E-4</v>
      </c>
    </row>
    <row r="1081" spans="1:19" x14ac:dyDescent="0.25">
      <c r="A1081" s="104">
        <v>40626.604050925926</v>
      </c>
      <c r="B1081" s="105">
        <v>60.027999877929687</v>
      </c>
      <c r="C1081" s="106"/>
      <c r="O1081" s="91">
        <f t="shared" si="80"/>
        <v>1</v>
      </c>
      <c r="P1081" s="91">
        <f t="shared" si="81"/>
        <v>1</v>
      </c>
      <c r="Q1081" s="91">
        <f t="shared" si="82"/>
        <v>1</v>
      </c>
      <c r="R1081" s="93">
        <f t="shared" si="83"/>
        <v>-1.9989013671875E-3</v>
      </c>
      <c r="S1081" s="91">
        <f t="shared" si="84"/>
        <v>1.9989013671875E-3</v>
      </c>
    </row>
    <row r="1082" spans="1:19" x14ac:dyDescent="0.25">
      <c r="A1082" s="104">
        <v>40626.604074074072</v>
      </c>
      <c r="B1082" s="105">
        <v>60.027999877929687</v>
      </c>
      <c r="C1082" s="106"/>
      <c r="O1082" s="91">
        <f t="shared" si="80"/>
        <v>1</v>
      </c>
      <c r="P1082" s="91">
        <f t="shared" si="81"/>
        <v>1</v>
      </c>
      <c r="Q1082" s="91">
        <f t="shared" si="82"/>
        <v>1</v>
      </c>
      <c r="R1082" s="93">
        <f t="shared" si="83"/>
        <v>0</v>
      </c>
      <c r="S1082" s="91">
        <f t="shared" si="84"/>
        <v>0</v>
      </c>
    </row>
    <row r="1083" spans="1:19" x14ac:dyDescent="0.25">
      <c r="A1083" s="104">
        <v>40626.604097222225</v>
      </c>
      <c r="B1083" s="105">
        <v>60.032001495361328</v>
      </c>
      <c r="C1083" s="106"/>
      <c r="O1083" s="91">
        <f t="shared" si="80"/>
        <v>1</v>
      </c>
      <c r="P1083" s="91">
        <f t="shared" si="81"/>
        <v>1</v>
      </c>
      <c r="Q1083" s="91">
        <f t="shared" si="82"/>
        <v>1</v>
      </c>
      <c r="R1083" s="93">
        <f t="shared" si="83"/>
        <v>4.001617431640625E-3</v>
      </c>
      <c r="S1083" s="91">
        <f t="shared" si="84"/>
        <v>4.001617431640625E-3</v>
      </c>
    </row>
    <row r="1084" spans="1:19" x14ac:dyDescent="0.25">
      <c r="A1084" s="104">
        <v>40626.604120370372</v>
      </c>
      <c r="B1084" s="105">
        <v>60.034999847412109</v>
      </c>
      <c r="C1084" s="106"/>
      <c r="O1084" s="91">
        <f t="shared" si="80"/>
        <v>1</v>
      </c>
      <c r="P1084" s="91">
        <f t="shared" si="81"/>
        <v>1</v>
      </c>
      <c r="Q1084" s="91">
        <f t="shared" si="82"/>
        <v>1</v>
      </c>
      <c r="R1084" s="93">
        <f t="shared" si="83"/>
        <v>2.99835205078125E-3</v>
      </c>
      <c r="S1084" s="91">
        <f t="shared" si="84"/>
        <v>2.99835205078125E-3</v>
      </c>
    </row>
    <row r="1085" spans="1:19" x14ac:dyDescent="0.25">
      <c r="A1085" s="104">
        <v>40626.604143518518</v>
      </c>
      <c r="B1085" s="105">
        <v>60.037998199462891</v>
      </c>
      <c r="C1085" s="106"/>
      <c r="O1085" s="91">
        <f t="shared" si="80"/>
        <v>1</v>
      </c>
      <c r="P1085" s="91">
        <f t="shared" si="81"/>
        <v>1</v>
      </c>
      <c r="Q1085" s="91">
        <f t="shared" si="82"/>
        <v>1</v>
      </c>
      <c r="R1085" s="93">
        <f t="shared" si="83"/>
        <v>2.99835205078125E-3</v>
      </c>
      <c r="S1085" s="91">
        <f t="shared" si="84"/>
        <v>2.99835205078125E-3</v>
      </c>
    </row>
    <row r="1086" spans="1:19" x14ac:dyDescent="0.25">
      <c r="A1086" s="104">
        <v>40626.604166666664</v>
      </c>
      <c r="B1086" s="105">
        <v>60.035999298095703</v>
      </c>
      <c r="C1086" s="106"/>
      <c r="O1086" s="91">
        <f t="shared" si="80"/>
        <v>1</v>
      </c>
      <c r="P1086" s="91">
        <f t="shared" si="81"/>
        <v>1</v>
      </c>
      <c r="Q1086" s="91">
        <f t="shared" si="82"/>
        <v>1</v>
      </c>
      <c r="R1086" s="93">
        <f t="shared" si="83"/>
        <v>-1.9989013671875E-3</v>
      </c>
      <c r="S1086" s="91">
        <f t="shared" si="84"/>
        <v>1.9989013671875E-3</v>
      </c>
    </row>
    <row r="1087" spans="1:19" x14ac:dyDescent="0.25">
      <c r="A1087" s="104">
        <v>40626.604189814818</v>
      </c>
      <c r="B1087" s="105">
        <v>60.035999298095703</v>
      </c>
      <c r="C1087" s="106"/>
      <c r="O1087" s="91">
        <f t="shared" si="80"/>
        <v>1</v>
      </c>
      <c r="P1087" s="91">
        <f t="shared" si="81"/>
        <v>1</v>
      </c>
      <c r="Q1087" s="91">
        <f t="shared" si="82"/>
        <v>1</v>
      </c>
      <c r="R1087" s="93">
        <f t="shared" si="83"/>
        <v>0</v>
      </c>
      <c r="S1087" s="91">
        <f t="shared" si="84"/>
        <v>0</v>
      </c>
    </row>
    <row r="1088" spans="1:19" x14ac:dyDescent="0.25">
      <c r="A1088" s="104">
        <v>40626.604212962964</v>
      </c>
      <c r="B1088" s="105">
        <v>60.034000396728516</v>
      </c>
      <c r="C1088" s="106"/>
      <c r="O1088" s="91">
        <f t="shared" si="80"/>
        <v>1</v>
      </c>
      <c r="P1088" s="91">
        <f t="shared" si="81"/>
        <v>1</v>
      </c>
      <c r="Q1088" s="91">
        <f t="shared" si="82"/>
        <v>1</v>
      </c>
      <c r="R1088" s="93">
        <f t="shared" si="83"/>
        <v>-1.9989013671875E-3</v>
      </c>
      <c r="S1088" s="91">
        <f t="shared" si="84"/>
        <v>1.9989013671875E-3</v>
      </c>
    </row>
    <row r="1089" spans="1:19" x14ac:dyDescent="0.25">
      <c r="A1089" s="104">
        <v>40626.60423611111</v>
      </c>
      <c r="B1089" s="105">
        <v>60.034000396728516</v>
      </c>
      <c r="C1089" s="106"/>
      <c r="O1089" s="91">
        <f t="shared" si="80"/>
        <v>1</v>
      </c>
      <c r="P1089" s="91">
        <f t="shared" si="81"/>
        <v>1</v>
      </c>
      <c r="Q1089" s="91">
        <f t="shared" si="82"/>
        <v>1</v>
      </c>
      <c r="R1089" s="93">
        <f t="shared" si="83"/>
        <v>0</v>
      </c>
      <c r="S1089" s="91">
        <f t="shared" si="84"/>
        <v>0</v>
      </c>
    </row>
    <row r="1090" spans="1:19" x14ac:dyDescent="0.25">
      <c r="A1090" s="104">
        <v>40626.604259259257</v>
      </c>
      <c r="B1090" s="105">
        <v>60.028999328613281</v>
      </c>
      <c r="C1090" s="106"/>
      <c r="O1090" s="91">
        <f t="shared" si="80"/>
        <v>1</v>
      </c>
      <c r="P1090" s="91">
        <f t="shared" si="81"/>
        <v>1</v>
      </c>
      <c r="Q1090" s="91">
        <f t="shared" si="82"/>
        <v>1</v>
      </c>
      <c r="R1090" s="93">
        <f t="shared" si="83"/>
        <v>-5.001068115234375E-3</v>
      </c>
      <c r="S1090" s="91">
        <f t="shared" si="84"/>
        <v>5.001068115234375E-3</v>
      </c>
    </row>
    <row r="1091" spans="1:19" x14ac:dyDescent="0.25">
      <c r="A1091" s="104">
        <v>40626.60428240741</v>
      </c>
      <c r="B1091" s="105">
        <v>60.028999328613281</v>
      </c>
      <c r="C1091" s="106"/>
      <c r="O1091" s="91">
        <f t="shared" si="80"/>
        <v>1</v>
      </c>
      <c r="P1091" s="91">
        <f t="shared" si="81"/>
        <v>1</v>
      </c>
      <c r="Q1091" s="91">
        <f t="shared" si="82"/>
        <v>1</v>
      </c>
      <c r="R1091" s="93">
        <f t="shared" si="83"/>
        <v>0</v>
      </c>
      <c r="S1091" s="91">
        <f t="shared" si="84"/>
        <v>0</v>
      </c>
    </row>
    <row r="1092" spans="1:19" x14ac:dyDescent="0.25">
      <c r="A1092" s="104">
        <v>40626.604305555556</v>
      </c>
      <c r="B1092" s="105">
        <v>60.028999328613281</v>
      </c>
      <c r="C1092" s="106"/>
      <c r="O1092" s="91">
        <f t="shared" si="80"/>
        <v>1</v>
      </c>
      <c r="P1092" s="91">
        <f t="shared" si="81"/>
        <v>1</v>
      </c>
      <c r="Q1092" s="91">
        <f t="shared" si="82"/>
        <v>1</v>
      </c>
      <c r="R1092" s="93">
        <f t="shared" si="83"/>
        <v>0</v>
      </c>
      <c r="S1092" s="91">
        <f t="shared" si="84"/>
        <v>0</v>
      </c>
    </row>
    <row r="1093" spans="1:19" x14ac:dyDescent="0.25">
      <c r="A1093" s="104">
        <v>40626.604328703703</v>
      </c>
      <c r="B1093" s="105">
        <v>60.027999877929687</v>
      </c>
      <c r="C1093" s="106"/>
      <c r="O1093" s="91">
        <f t="shared" si="80"/>
        <v>1</v>
      </c>
      <c r="P1093" s="91">
        <f t="shared" si="81"/>
        <v>1</v>
      </c>
      <c r="Q1093" s="91">
        <f t="shared" si="82"/>
        <v>1</v>
      </c>
      <c r="R1093" s="93">
        <f t="shared" si="83"/>
        <v>-9.9945068359375E-4</v>
      </c>
      <c r="S1093" s="91">
        <f t="shared" si="84"/>
        <v>9.9945068359375E-4</v>
      </c>
    </row>
    <row r="1094" spans="1:19" x14ac:dyDescent="0.25">
      <c r="A1094" s="104">
        <v>40626.604351851849</v>
      </c>
      <c r="B1094" s="105">
        <v>60.028999328613281</v>
      </c>
      <c r="C1094" s="106"/>
      <c r="O1094" s="91">
        <f t="shared" si="80"/>
        <v>1</v>
      </c>
      <c r="P1094" s="91">
        <f t="shared" si="81"/>
        <v>1</v>
      </c>
      <c r="Q1094" s="91">
        <f t="shared" si="82"/>
        <v>1</v>
      </c>
      <c r="R1094" s="93">
        <f t="shared" si="83"/>
        <v>9.9945068359375E-4</v>
      </c>
      <c r="S1094" s="91">
        <f t="shared" si="84"/>
        <v>9.9945068359375E-4</v>
      </c>
    </row>
    <row r="1095" spans="1:19" x14ac:dyDescent="0.25">
      <c r="A1095" s="104">
        <v>40626.604375000003</v>
      </c>
      <c r="B1095" s="105">
        <v>60.028999328613281</v>
      </c>
      <c r="C1095" s="106"/>
      <c r="O1095" s="91">
        <f t="shared" si="80"/>
        <v>1</v>
      </c>
      <c r="P1095" s="91">
        <f t="shared" si="81"/>
        <v>1</v>
      </c>
      <c r="Q1095" s="91">
        <f t="shared" si="82"/>
        <v>1</v>
      </c>
      <c r="R1095" s="93">
        <f t="shared" si="83"/>
        <v>0</v>
      </c>
      <c r="S1095" s="91">
        <f t="shared" si="84"/>
        <v>0</v>
      </c>
    </row>
    <row r="1096" spans="1:19" x14ac:dyDescent="0.25">
      <c r="A1096" s="104">
        <v>40626.604398148149</v>
      </c>
      <c r="B1096" s="105">
        <v>60.030998229980469</v>
      </c>
      <c r="C1096" s="106"/>
      <c r="O1096" s="91">
        <f t="shared" ref="O1096:O1159" si="85">IF(ROW()&lt;$O$5,0,1)</f>
        <v>1</v>
      </c>
      <c r="P1096" s="91">
        <f t="shared" ref="P1096:P1159" si="86">IF((O1096=1)*(B1096&gt;$P$2),1,0)</f>
        <v>1</v>
      </c>
      <c r="Q1096" s="91">
        <f t="shared" si="82"/>
        <v>1</v>
      </c>
      <c r="R1096" s="93">
        <f t="shared" si="83"/>
        <v>1.9989013671875E-3</v>
      </c>
      <c r="S1096" s="91">
        <f t="shared" si="84"/>
        <v>1.9989013671875E-3</v>
      </c>
    </row>
    <row r="1097" spans="1:19" x14ac:dyDescent="0.25">
      <c r="A1097" s="104">
        <v>40626.604421296295</v>
      </c>
      <c r="B1097" s="105">
        <v>60.030998229980469</v>
      </c>
      <c r="C1097" s="106"/>
      <c r="O1097" s="91">
        <f t="shared" si="85"/>
        <v>1</v>
      </c>
      <c r="P1097" s="91">
        <f t="shared" si="86"/>
        <v>1</v>
      </c>
      <c r="Q1097" s="91">
        <f t="shared" ref="Q1097:Q1160" si="87">IF(ROW()&lt;O$3,0,1)</f>
        <v>1</v>
      </c>
      <c r="R1097" s="93">
        <f t="shared" ref="R1097:R1160" si="88">B1097-B1096</f>
        <v>0</v>
      </c>
      <c r="S1097" s="91">
        <f t="shared" ref="S1097:S1160" si="89">ABS(R1097)</f>
        <v>0</v>
      </c>
    </row>
    <row r="1098" spans="1:19" x14ac:dyDescent="0.25">
      <c r="A1098" s="104">
        <v>40626.604444444441</v>
      </c>
      <c r="B1098" s="105">
        <v>60.030998229980469</v>
      </c>
      <c r="C1098" s="106"/>
      <c r="O1098" s="91">
        <f t="shared" si="85"/>
        <v>1</v>
      </c>
      <c r="P1098" s="91">
        <f t="shared" si="86"/>
        <v>1</v>
      </c>
      <c r="Q1098" s="91">
        <f t="shared" si="87"/>
        <v>1</v>
      </c>
      <c r="R1098" s="93">
        <f t="shared" si="88"/>
        <v>0</v>
      </c>
      <c r="S1098" s="91">
        <f t="shared" si="89"/>
        <v>0</v>
      </c>
    </row>
    <row r="1099" spans="1:19" x14ac:dyDescent="0.25">
      <c r="A1099" s="104">
        <v>40626.604467592595</v>
      </c>
      <c r="B1099" s="105">
        <v>60.030998229980469</v>
      </c>
      <c r="C1099" s="106"/>
      <c r="O1099" s="91">
        <f t="shared" si="85"/>
        <v>1</v>
      </c>
      <c r="P1099" s="91">
        <f t="shared" si="86"/>
        <v>1</v>
      </c>
      <c r="Q1099" s="91">
        <f t="shared" si="87"/>
        <v>1</v>
      </c>
      <c r="R1099" s="93">
        <f t="shared" si="88"/>
        <v>0</v>
      </c>
      <c r="S1099" s="91">
        <f t="shared" si="89"/>
        <v>0</v>
      </c>
    </row>
    <row r="1100" spans="1:19" x14ac:dyDescent="0.25">
      <c r="A1100" s="104">
        <v>40626.604490740741</v>
      </c>
      <c r="B1100" s="105">
        <v>60.027000427246094</v>
      </c>
      <c r="C1100" s="106"/>
      <c r="O1100" s="91">
        <f t="shared" si="85"/>
        <v>1</v>
      </c>
      <c r="P1100" s="91">
        <f t="shared" si="86"/>
        <v>1</v>
      </c>
      <c r="Q1100" s="91">
        <f t="shared" si="87"/>
        <v>1</v>
      </c>
      <c r="R1100" s="93">
        <f t="shared" si="88"/>
        <v>-3.997802734375E-3</v>
      </c>
      <c r="S1100" s="91">
        <f t="shared" si="89"/>
        <v>3.997802734375E-3</v>
      </c>
    </row>
    <row r="1101" spans="1:19" x14ac:dyDescent="0.25">
      <c r="A1101" s="104">
        <v>40626.604513888888</v>
      </c>
      <c r="B1101" s="105">
        <v>60.027999877929687</v>
      </c>
      <c r="C1101" s="106"/>
      <c r="O1101" s="91">
        <f t="shared" si="85"/>
        <v>1</v>
      </c>
      <c r="P1101" s="91">
        <f t="shared" si="86"/>
        <v>1</v>
      </c>
      <c r="Q1101" s="91">
        <f t="shared" si="87"/>
        <v>1</v>
      </c>
      <c r="R1101" s="93">
        <f t="shared" si="88"/>
        <v>9.9945068359375E-4</v>
      </c>
      <c r="S1101" s="91">
        <f t="shared" si="89"/>
        <v>9.9945068359375E-4</v>
      </c>
    </row>
    <row r="1102" spans="1:19" x14ac:dyDescent="0.25">
      <c r="A1102" s="104">
        <v>40626.604537037034</v>
      </c>
      <c r="B1102" s="105">
        <v>60.025001525878906</v>
      </c>
      <c r="C1102" s="106"/>
      <c r="O1102" s="91">
        <f t="shared" si="85"/>
        <v>1</v>
      </c>
      <c r="P1102" s="91">
        <f t="shared" si="86"/>
        <v>1</v>
      </c>
      <c r="Q1102" s="91">
        <f t="shared" si="87"/>
        <v>1</v>
      </c>
      <c r="R1102" s="93">
        <f t="shared" si="88"/>
        <v>-2.99835205078125E-3</v>
      </c>
      <c r="S1102" s="91">
        <f t="shared" si="89"/>
        <v>2.99835205078125E-3</v>
      </c>
    </row>
    <row r="1103" spans="1:19" x14ac:dyDescent="0.25">
      <c r="A1103" s="104">
        <v>40626.604560185187</v>
      </c>
      <c r="B1103" s="105">
        <v>60.0260009765625</v>
      </c>
      <c r="C1103" s="106"/>
      <c r="O1103" s="91">
        <f t="shared" si="85"/>
        <v>1</v>
      </c>
      <c r="P1103" s="91">
        <f t="shared" si="86"/>
        <v>1</v>
      </c>
      <c r="Q1103" s="91">
        <f t="shared" si="87"/>
        <v>1</v>
      </c>
      <c r="R1103" s="93">
        <f t="shared" si="88"/>
        <v>9.9945068359375E-4</v>
      </c>
      <c r="S1103" s="91">
        <f t="shared" si="89"/>
        <v>9.9945068359375E-4</v>
      </c>
    </row>
    <row r="1104" spans="1:19" x14ac:dyDescent="0.25">
      <c r="A1104" s="104">
        <v>40626.604583333334</v>
      </c>
      <c r="B1104" s="105">
        <v>60.0260009765625</v>
      </c>
      <c r="C1104" s="106"/>
      <c r="O1104" s="91">
        <f t="shared" si="85"/>
        <v>1</v>
      </c>
      <c r="P1104" s="91">
        <f t="shared" si="86"/>
        <v>1</v>
      </c>
      <c r="Q1104" s="91">
        <f t="shared" si="87"/>
        <v>1</v>
      </c>
      <c r="R1104" s="93">
        <f t="shared" si="88"/>
        <v>0</v>
      </c>
      <c r="S1104" s="91">
        <f t="shared" si="89"/>
        <v>0</v>
      </c>
    </row>
    <row r="1105" spans="1:19" x14ac:dyDescent="0.25">
      <c r="A1105" s="104">
        <v>40626.60460648148</v>
      </c>
      <c r="B1105" s="105">
        <v>60.029998779296875</v>
      </c>
      <c r="C1105" s="106"/>
      <c r="O1105" s="91">
        <f t="shared" si="85"/>
        <v>1</v>
      </c>
      <c r="P1105" s="91">
        <f t="shared" si="86"/>
        <v>1</v>
      </c>
      <c r="Q1105" s="91">
        <f t="shared" si="87"/>
        <v>1</v>
      </c>
      <c r="R1105" s="93">
        <f t="shared" si="88"/>
        <v>3.997802734375E-3</v>
      </c>
      <c r="S1105" s="91">
        <f t="shared" si="89"/>
        <v>3.997802734375E-3</v>
      </c>
    </row>
    <row r="1106" spans="1:19" x14ac:dyDescent="0.25">
      <c r="A1106" s="104">
        <v>40626.604629629626</v>
      </c>
      <c r="B1106" s="105">
        <v>60.034000396728516</v>
      </c>
      <c r="C1106" s="106"/>
      <c r="O1106" s="91">
        <f t="shared" si="85"/>
        <v>1</v>
      </c>
      <c r="P1106" s="91">
        <f t="shared" si="86"/>
        <v>1</v>
      </c>
      <c r="Q1106" s="91">
        <f t="shared" si="87"/>
        <v>1</v>
      </c>
      <c r="R1106" s="93">
        <f t="shared" si="88"/>
        <v>4.001617431640625E-3</v>
      </c>
      <c r="S1106" s="91">
        <f t="shared" si="89"/>
        <v>4.001617431640625E-3</v>
      </c>
    </row>
    <row r="1107" spans="1:19" x14ac:dyDescent="0.25">
      <c r="A1107" s="104">
        <v>40626.60465277778</v>
      </c>
      <c r="B1107" s="105">
        <v>60.034000396728516</v>
      </c>
      <c r="C1107" s="106"/>
      <c r="O1107" s="91">
        <f t="shared" si="85"/>
        <v>1</v>
      </c>
      <c r="P1107" s="91">
        <f t="shared" si="86"/>
        <v>1</v>
      </c>
      <c r="Q1107" s="91">
        <f t="shared" si="87"/>
        <v>1</v>
      </c>
      <c r="R1107" s="93">
        <f t="shared" si="88"/>
        <v>0</v>
      </c>
      <c r="S1107" s="91">
        <f t="shared" si="89"/>
        <v>0</v>
      </c>
    </row>
    <row r="1108" spans="1:19" x14ac:dyDescent="0.25">
      <c r="A1108" s="104">
        <v>40626.604675925926</v>
      </c>
      <c r="B1108" s="105">
        <v>60.029998779296875</v>
      </c>
      <c r="C1108" s="106"/>
      <c r="O1108" s="91">
        <f t="shared" si="85"/>
        <v>1</v>
      </c>
      <c r="P1108" s="91">
        <f t="shared" si="86"/>
        <v>1</v>
      </c>
      <c r="Q1108" s="91">
        <f t="shared" si="87"/>
        <v>1</v>
      </c>
      <c r="R1108" s="93">
        <f t="shared" si="88"/>
        <v>-4.001617431640625E-3</v>
      </c>
      <c r="S1108" s="91">
        <f t="shared" si="89"/>
        <v>4.001617431640625E-3</v>
      </c>
    </row>
    <row r="1109" spans="1:19" x14ac:dyDescent="0.25">
      <c r="A1109" s="104">
        <v>40626.604699074072</v>
      </c>
      <c r="B1109" s="105">
        <v>60.027999877929687</v>
      </c>
      <c r="C1109" s="106"/>
      <c r="O1109" s="91">
        <f t="shared" si="85"/>
        <v>1</v>
      </c>
      <c r="P1109" s="91">
        <f t="shared" si="86"/>
        <v>1</v>
      </c>
      <c r="Q1109" s="91">
        <f t="shared" si="87"/>
        <v>1</v>
      </c>
      <c r="R1109" s="93">
        <f t="shared" si="88"/>
        <v>-1.9989013671875E-3</v>
      </c>
      <c r="S1109" s="91">
        <f t="shared" si="89"/>
        <v>1.9989013671875E-3</v>
      </c>
    </row>
    <row r="1110" spans="1:19" x14ac:dyDescent="0.25">
      <c r="A1110" s="104">
        <v>40626.604722222219</v>
      </c>
      <c r="B1110" s="105">
        <v>60.027999877929687</v>
      </c>
      <c r="C1110" s="106"/>
      <c r="O1110" s="91">
        <f t="shared" si="85"/>
        <v>1</v>
      </c>
      <c r="P1110" s="91">
        <f t="shared" si="86"/>
        <v>1</v>
      </c>
      <c r="Q1110" s="91">
        <f t="shared" si="87"/>
        <v>1</v>
      </c>
      <c r="R1110" s="93">
        <f t="shared" si="88"/>
        <v>0</v>
      </c>
      <c r="S1110" s="91">
        <f t="shared" si="89"/>
        <v>0</v>
      </c>
    </row>
    <row r="1111" spans="1:19" x14ac:dyDescent="0.25">
      <c r="A1111" s="104">
        <v>40626.604745370372</v>
      </c>
      <c r="B1111" s="105">
        <v>60.027999877929687</v>
      </c>
      <c r="C1111" s="106"/>
      <c r="O1111" s="91">
        <f t="shared" si="85"/>
        <v>1</v>
      </c>
      <c r="P1111" s="91">
        <f t="shared" si="86"/>
        <v>1</v>
      </c>
      <c r="Q1111" s="91">
        <f t="shared" si="87"/>
        <v>1</v>
      </c>
      <c r="R1111" s="93">
        <f t="shared" si="88"/>
        <v>0</v>
      </c>
      <c r="S1111" s="91">
        <f t="shared" si="89"/>
        <v>0</v>
      </c>
    </row>
    <row r="1112" spans="1:19" x14ac:dyDescent="0.25">
      <c r="A1112" s="104">
        <v>40626.604768518519</v>
      </c>
      <c r="B1112" s="105">
        <v>60.033000946044922</v>
      </c>
      <c r="C1112" s="106"/>
      <c r="O1112" s="91">
        <f t="shared" si="85"/>
        <v>1</v>
      </c>
      <c r="P1112" s="91">
        <f t="shared" si="86"/>
        <v>1</v>
      </c>
      <c r="Q1112" s="91">
        <f t="shared" si="87"/>
        <v>1</v>
      </c>
      <c r="R1112" s="93">
        <f t="shared" si="88"/>
        <v>5.001068115234375E-3</v>
      </c>
      <c r="S1112" s="91">
        <f t="shared" si="89"/>
        <v>5.001068115234375E-3</v>
      </c>
    </row>
    <row r="1113" spans="1:19" x14ac:dyDescent="0.25">
      <c r="A1113" s="104">
        <v>40626.604791666665</v>
      </c>
      <c r="B1113" s="105">
        <v>60.033000946044922</v>
      </c>
      <c r="C1113" s="106"/>
      <c r="O1113" s="91">
        <f t="shared" si="85"/>
        <v>1</v>
      </c>
      <c r="P1113" s="91">
        <f t="shared" si="86"/>
        <v>1</v>
      </c>
      <c r="Q1113" s="91">
        <f t="shared" si="87"/>
        <v>1</v>
      </c>
      <c r="R1113" s="93">
        <f t="shared" si="88"/>
        <v>0</v>
      </c>
      <c r="S1113" s="91">
        <f t="shared" si="89"/>
        <v>0</v>
      </c>
    </row>
    <row r="1114" spans="1:19" x14ac:dyDescent="0.25">
      <c r="A1114" s="104">
        <v>40626.604814814818</v>
      </c>
      <c r="B1114" s="105">
        <v>60.036998748779297</v>
      </c>
      <c r="C1114" s="106"/>
      <c r="O1114" s="91">
        <f t="shared" si="85"/>
        <v>1</v>
      </c>
      <c r="P1114" s="91">
        <f t="shared" si="86"/>
        <v>1</v>
      </c>
      <c r="Q1114" s="91">
        <f t="shared" si="87"/>
        <v>1</v>
      </c>
      <c r="R1114" s="93">
        <f t="shared" si="88"/>
        <v>3.997802734375E-3</v>
      </c>
      <c r="S1114" s="91">
        <f t="shared" si="89"/>
        <v>3.997802734375E-3</v>
      </c>
    </row>
    <row r="1115" spans="1:19" x14ac:dyDescent="0.25">
      <c r="A1115" s="104">
        <v>40626.604837962965</v>
      </c>
      <c r="B1115" s="105">
        <v>60.036998748779297</v>
      </c>
      <c r="C1115" s="106"/>
      <c r="O1115" s="91">
        <f t="shared" si="85"/>
        <v>1</v>
      </c>
      <c r="P1115" s="91">
        <f t="shared" si="86"/>
        <v>1</v>
      </c>
      <c r="Q1115" s="91">
        <f t="shared" si="87"/>
        <v>1</v>
      </c>
      <c r="R1115" s="93">
        <f t="shared" si="88"/>
        <v>0</v>
      </c>
      <c r="S1115" s="91">
        <f t="shared" si="89"/>
        <v>0</v>
      </c>
    </row>
    <row r="1116" spans="1:19" x14ac:dyDescent="0.25">
      <c r="A1116" s="104">
        <v>40626.604861111111</v>
      </c>
      <c r="B1116" s="105">
        <v>60.035999298095703</v>
      </c>
      <c r="C1116" s="106"/>
      <c r="O1116" s="91">
        <f t="shared" si="85"/>
        <v>1</v>
      </c>
      <c r="P1116" s="91">
        <f t="shared" si="86"/>
        <v>1</v>
      </c>
      <c r="Q1116" s="91">
        <f t="shared" si="87"/>
        <v>1</v>
      </c>
      <c r="R1116" s="93">
        <f t="shared" si="88"/>
        <v>-9.9945068359375E-4</v>
      </c>
      <c r="S1116" s="91">
        <f t="shared" si="89"/>
        <v>9.9945068359375E-4</v>
      </c>
    </row>
    <row r="1117" spans="1:19" x14ac:dyDescent="0.25">
      <c r="A1117" s="104">
        <v>40626.604884259257</v>
      </c>
      <c r="B1117" s="105">
        <v>60.034999847412109</v>
      </c>
      <c r="C1117" s="106"/>
      <c r="O1117" s="91">
        <f t="shared" si="85"/>
        <v>1</v>
      </c>
      <c r="P1117" s="91">
        <f t="shared" si="86"/>
        <v>1</v>
      </c>
      <c r="Q1117" s="91">
        <f t="shared" si="87"/>
        <v>1</v>
      </c>
      <c r="R1117" s="93">
        <f t="shared" si="88"/>
        <v>-9.9945068359375E-4</v>
      </c>
      <c r="S1117" s="91">
        <f t="shared" si="89"/>
        <v>9.9945068359375E-4</v>
      </c>
    </row>
    <row r="1118" spans="1:19" x14ac:dyDescent="0.25">
      <c r="A1118" s="104">
        <v>40626.604907407411</v>
      </c>
      <c r="B1118" s="105">
        <v>60.035999298095703</v>
      </c>
      <c r="C1118" s="106"/>
      <c r="O1118" s="91">
        <f t="shared" si="85"/>
        <v>1</v>
      </c>
      <c r="P1118" s="91">
        <f t="shared" si="86"/>
        <v>1</v>
      </c>
      <c r="Q1118" s="91">
        <f t="shared" si="87"/>
        <v>1</v>
      </c>
      <c r="R1118" s="93">
        <f t="shared" si="88"/>
        <v>9.9945068359375E-4</v>
      </c>
      <c r="S1118" s="91">
        <f t="shared" si="89"/>
        <v>9.9945068359375E-4</v>
      </c>
    </row>
    <row r="1119" spans="1:19" x14ac:dyDescent="0.25">
      <c r="A1119" s="104">
        <v>40626.604930555557</v>
      </c>
      <c r="B1119" s="105">
        <v>60.035999298095703</v>
      </c>
      <c r="C1119" s="106"/>
      <c r="O1119" s="91">
        <f t="shared" si="85"/>
        <v>1</v>
      </c>
      <c r="P1119" s="91">
        <f t="shared" si="86"/>
        <v>1</v>
      </c>
      <c r="Q1119" s="91">
        <f t="shared" si="87"/>
        <v>1</v>
      </c>
      <c r="R1119" s="93">
        <f t="shared" si="88"/>
        <v>0</v>
      </c>
      <c r="S1119" s="91">
        <f t="shared" si="89"/>
        <v>0</v>
      </c>
    </row>
    <row r="1120" spans="1:19" x14ac:dyDescent="0.25">
      <c r="A1120" s="104">
        <v>40626.604953703703</v>
      </c>
      <c r="B1120" s="105">
        <v>60.037998199462891</v>
      </c>
      <c r="C1120" s="106"/>
      <c r="O1120" s="91">
        <f t="shared" si="85"/>
        <v>1</v>
      </c>
      <c r="P1120" s="91">
        <f t="shared" si="86"/>
        <v>1</v>
      </c>
      <c r="Q1120" s="91">
        <f t="shared" si="87"/>
        <v>1</v>
      </c>
      <c r="R1120" s="93">
        <f t="shared" si="88"/>
        <v>1.9989013671875E-3</v>
      </c>
      <c r="S1120" s="91">
        <f t="shared" si="89"/>
        <v>1.9989013671875E-3</v>
      </c>
    </row>
    <row r="1121" spans="1:19" x14ac:dyDescent="0.25">
      <c r="A1121" s="104">
        <v>40626.60497685185</v>
      </c>
      <c r="B1121" s="105">
        <v>60.037998199462891</v>
      </c>
      <c r="C1121" s="106"/>
      <c r="O1121" s="91">
        <f t="shared" si="85"/>
        <v>1</v>
      </c>
      <c r="P1121" s="91">
        <f t="shared" si="86"/>
        <v>1</v>
      </c>
      <c r="Q1121" s="91">
        <f t="shared" si="87"/>
        <v>1</v>
      </c>
      <c r="R1121" s="93">
        <f t="shared" si="88"/>
        <v>0</v>
      </c>
      <c r="S1121" s="91">
        <f t="shared" si="89"/>
        <v>0</v>
      </c>
    </row>
    <row r="1122" spans="1:19" x14ac:dyDescent="0.25">
      <c r="A1122" s="104">
        <v>40626.605000000003</v>
      </c>
      <c r="B1122" s="105">
        <v>60.037998199462891</v>
      </c>
      <c r="C1122" s="106"/>
      <c r="O1122" s="91">
        <f t="shared" si="85"/>
        <v>1</v>
      </c>
      <c r="P1122" s="91">
        <f t="shared" si="86"/>
        <v>1</v>
      </c>
      <c r="Q1122" s="91">
        <f t="shared" si="87"/>
        <v>1</v>
      </c>
      <c r="R1122" s="93">
        <f t="shared" si="88"/>
        <v>0</v>
      </c>
      <c r="S1122" s="91">
        <f t="shared" si="89"/>
        <v>0</v>
      </c>
    </row>
    <row r="1123" spans="1:19" x14ac:dyDescent="0.25">
      <c r="A1123" s="104">
        <v>40626.605023148149</v>
      </c>
      <c r="B1123" s="105">
        <v>60.037998199462891</v>
      </c>
      <c r="C1123" s="106"/>
      <c r="O1123" s="91">
        <f t="shared" si="85"/>
        <v>1</v>
      </c>
      <c r="P1123" s="91">
        <f t="shared" si="86"/>
        <v>1</v>
      </c>
      <c r="Q1123" s="91">
        <f t="shared" si="87"/>
        <v>1</v>
      </c>
      <c r="R1123" s="93">
        <f t="shared" si="88"/>
        <v>0</v>
      </c>
      <c r="S1123" s="91">
        <f t="shared" si="89"/>
        <v>0</v>
      </c>
    </row>
    <row r="1124" spans="1:19" x14ac:dyDescent="0.25">
      <c r="A1124" s="104">
        <v>40626.605046296296</v>
      </c>
      <c r="B1124" s="105">
        <v>60.046001434326172</v>
      </c>
      <c r="C1124" s="106"/>
      <c r="O1124" s="91">
        <f t="shared" si="85"/>
        <v>1</v>
      </c>
      <c r="P1124" s="91">
        <f t="shared" si="86"/>
        <v>1</v>
      </c>
      <c r="Q1124" s="91">
        <f t="shared" si="87"/>
        <v>1</v>
      </c>
      <c r="R1124" s="93">
        <f t="shared" si="88"/>
        <v>8.00323486328125E-3</v>
      </c>
      <c r="S1124" s="91">
        <f t="shared" si="89"/>
        <v>8.00323486328125E-3</v>
      </c>
    </row>
    <row r="1125" spans="1:19" x14ac:dyDescent="0.25">
      <c r="A1125" s="104">
        <v>40626.605069444442</v>
      </c>
      <c r="B1125" s="105">
        <v>60.048000335693359</v>
      </c>
      <c r="C1125" s="106"/>
      <c r="O1125" s="91">
        <f t="shared" si="85"/>
        <v>1</v>
      </c>
      <c r="P1125" s="91">
        <f t="shared" si="86"/>
        <v>1</v>
      </c>
      <c r="Q1125" s="91">
        <f t="shared" si="87"/>
        <v>1</v>
      </c>
      <c r="R1125" s="93">
        <f t="shared" si="88"/>
        <v>1.9989013671875E-3</v>
      </c>
      <c r="S1125" s="91">
        <f t="shared" si="89"/>
        <v>1.9989013671875E-3</v>
      </c>
    </row>
    <row r="1126" spans="1:19" x14ac:dyDescent="0.25">
      <c r="A1126" s="104">
        <v>40626.605092592596</v>
      </c>
      <c r="B1126" s="105">
        <v>60.048000335693359</v>
      </c>
      <c r="C1126" s="106"/>
      <c r="O1126" s="91">
        <f t="shared" si="85"/>
        <v>1</v>
      </c>
      <c r="P1126" s="91">
        <f t="shared" si="86"/>
        <v>1</v>
      </c>
      <c r="Q1126" s="91">
        <f t="shared" si="87"/>
        <v>1</v>
      </c>
      <c r="R1126" s="93">
        <f t="shared" si="88"/>
        <v>0</v>
      </c>
      <c r="S1126" s="91">
        <f t="shared" si="89"/>
        <v>0</v>
      </c>
    </row>
    <row r="1127" spans="1:19" x14ac:dyDescent="0.25">
      <c r="A1127" s="104">
        <v>40626.605115740742</v>
      </c>
      <c r="B1127" s="105">
        <v>60.041999816894531</v>
      </c>
      <c r="C1127" s="106"/>
      <c r="O1127" s="91">
        <f t="shared" si="85"/>
        <v>1</v>
      </c>
      <c r="P1127" s="91">
        <f t="shared" si="86"/>
        <v>1</v>
      </c>
      <c r="Q1127" s="91">
        <f t="shared" si="87"/>
        <v>1</v>
      </c>
      <c r="R1127" s="93">
        <f t="shared" si="88"/>
        <v>-6.000518798828125E-3</v>
      </c>
      <c r="S1127" s="91">
        <f t="shared" si="89"/>
        <v>6.000518798828125E-3</v>
      </c>
    </row>
    <row r="1128" spans="1:19" x14ac:dyDescent="0.25">
      <c r="A1128" s="104">
        <v>40626.605138888888</v>
      </c>
      <c r="B1128" s="105">
        <v>60.041000366210938</v>
      </c>
      <c r="C1128" s="106"/>
      <c r="O1128" s="91">
        <f t="shared" si="85"/>
        <v>1</v>
      </c>
      <c r="P1128" s="91">
        <f t="shared" si="86"/>
        <v>1</v>
      </c>
      <c r="Q1128" s="91">
        <f t="shared" si="87"/>
        <v>1</v>
      </c>
      <c r="R1128" s="93">
        <f t="shared" si="88"/>
        <v>-9.9945068359375E-4</v>
      </c>
      <c r="S1128" s="91">
        <f t="shared" si="89"/>
        <v>9.9945068359375E-4</v>
      </c>
    </row>
    <row r="1129" spans="1:19" x14ac:dyDescent="0.25">
      <c r="A1129" s="104">
        <v>40626.605162037034</v>
      </c>
      <c r="B1129" s="105">
        <v>60.042999267578125</v>
      </c>
      <c r="C1129" s="106"/>
      <c r="O1129" s="91">
        <f t="shared" si="85"/>
        <v>1</v>
      </c>
      <c r="P1129" s="91">
        <f t="shared" si="86"/>
        <v>1</v>
      </c>
      <c r="Q1129" s="91">
        <f t="shared" si="87"/>
        <v>1</v>
      </c>
      <c r="R1129" s="93">
        <f t="shared" si="88"/>
        <v>1.9989013671875E-3</v>
      </c>
      <c r="S1129" s="91">
        <f t="shared" si="89"/>
        <v>1.9989013671875E-3</v>
      </c>
    </row>
    <row r="1130" spans="1:19" x14ac:dyDescent="0.25">
      <c r="A1130" s="104">
        <v>40626.605185185188</v>
      </c>
      <c r="B1130" s="105">
        <v>60.040000915527344</v>
      </c>
      <c r="C1130" s="106"/>
      <c r="O1130" s="91">
        <f t="shared" si="85"/>
        <v>1</v>
      </c>
      <c r="P1130" s="91">
        <f t="shared" si="86"/>
        <v>1</v>
      </c>
      <c r="Q1130" s="91">
        <f t="shared" si="87"/>
        <v>1</v>
      </c>
      <c r="R1130" s="93">
        <f t="shared" si="88"/>
        <v>-2.99835205078125E-3</v>
      </c>
      <c r="S1130" s="91">
        <f t="shared" si="89"/>
        <v>2.99835205078125E-3</v>
      </c>
    </row>
    <row r="1131" spans="1:19" x14ac:dyDescent="0.25">
      <c r="A1131" s="104">
        <v>40626.605208333334</v>
      </c>
      <c r="B1131" s="105">
        <v>60.040000915527344</v>
      </c>
      <c r="C1131" s="106"/>
      <c r="O1131" s="91">
        <f t="shared" si="85"/>
        <v>1</v>
      </c>
      <c r="P1131" s="91">
        <f t="shared" si="86"/>
        <v>1</v>
      </c>
      <c r="Q1131" s="91">
        <f t="shared" si="87"/>
        <v>1</v>
      </c>
      <c r="R1131" s="93">
        <f t="shared" si="88"/>
        <v>0</v>
      </c>
      <c r="S1131" s="91">
        <f t="shared" si="89"/>
        <v>0</v>
      </c>
    </row>
    <row r="1132" spans="1:19" x14ac:dyDescent="0.25">
      <c r="A1132" s="104">
        <v>40626.605231481481</v>
      </c>
      <c r="B1132" s="105">
        <v>60.035999298095703</v>
      </c>
      <c r="C1132" s="106"/>
      <c r="O1132" s="91">
        <f t="shared" si="85"/>
        <v>1</v>
      </c>
      <c r="P1132" s="91">
        <f t="shared" si="86"/>
        <v>1</v>
      </c>
      <c r="Q1132" s="91">
        <f t="shared" si="87"/>
        <v>1</v>
      </c>
      <c r="R1132" s="93">
        <f t="shared" si="88"/>
        <v>-4.001617431640625E-3</v>
      </c>
      <c r="S1132" s="91">
        <f t="shared" si="89"/>
        <v>4.001617431640625E-3</v>
      </c>
    </row>
    <row r="1133" spans="1:19" x14ac:dyDescent="0.25">
      <c r="A1133" s="104">
        <v>40626.605254629627</v>
      </c>
      <c r="B1133" s="105">
        <v>60.033000946044922</v>
      </c>
      <c r="C1133" s="106"/>
      <c r="O1133" s="91">
        <f t="shared" si="85"/>
        <v>1</v>
      </c>
      <c r="P1133" s="91">
        <f t="shared" si="86"/>
        <v>1</v>
      </c>
      <c r="Q1133" s="91">
        <f t="shared" si="87"/>
        <v>1</v>
      </c>
      <c r="R1133" s="93">
        <f t="shared" si="88"/>
        <v>-2.99835205078125E-3</v>
      </c>
      <c r="S1133" s="91">
        <f t="shared" si="89"/>
        <v>2.99835205078125E-3</v>
      </c>
    </row>
    <row r="1134" spans="1:19" x14ac:dyDescent="0.25">
      <c r="A1134" s="104">
        <v>40626.60527777778</v>
      </c>
      <c r="B1134" s="105">
        <v>60.032001495361328</v>
      </c>
      <c r="C1134" s="106"/>
      <c r="O1134" s="91">
        <f t="shared" si="85"/>
        <v>1</v>
      </c>
      <c r="P1134" s="91">
        <f t="shared" si="86"/>
        <v>1</v>
      </c>
      <c r="Q1134" s="91">
        <f t="shared" si="87"/>
        <v>1</v>
      </c>
      <c r="R1134" s="93">
        <f t="shared" si="88"/>
        <v>-9.9945068359375E-4</v>
      </c>
      <c r="S1134" s="91">
        <f t="shared" si="89"/>
        <v>9.9945068359375E-4</v>
      </c>
    </row>
    <row r="1135" spans="1:19" x14ac:dyDescent="0.25">
      <c r="A1135" s="104">
        <v>40626.605300925927</v>
      </c>
      <c r="B1135" s="105">
        <v>60.030998229980469</v>
      </c>
      <c r="C1135" s="106"/>
      <c r="O1135" s="91">
        <f t="shared" si="85"/>
        <v>1</v>
      </c>
      <c r="P1135" s="91">
        <f t="shared" si="86"/>
        <v>1</v>
      </c>
      <c r="Q1135" s="91">
        <f t="shared" si="87"/>
        <v>1</v>
      </c>
      <c r="R1135" s="93">
        <f t="shared" si="88"/>
        <v>-1.003265380859375E-3</v>
      </c>
      <c r="S1135" s="91">
        <f t="shared" si="89"/>
        <v>1.003265380859375E-3</v>
      </c>
    </row>
    <row r="1136" spans="1:19" x14ac:dyDescent="0.25">
      <c r="A1136" s="104">
        <v>40626.605324074073</v>
      </c>
      <c r="B1136" s="105">
        <v>60.027999877929687</v>
      </c>
      <c r="C1136" s="106"/>
      <c r="O1136" s="91">
        <f t="shared" si="85"/>
        <v>1</v>
      </c>
      <c r="P1136" s="91">
        <f t="shared" si="86"/>
        <v>1</v>
      </c>
      <c r="Q1136" s="91">
        <f t="shared" si="87"/>
        <v>1</v>
      </c>
      <c r="R1136" s="93">
        <f t="shared" si="88"/>
        <v>-2.99835205078125E-3</v>
      </c>
      <c r="S1136" s="91">
        <f t="shared" si="89"/>
        <v>2.99835205078125E-3</v>
      </c>
    </row>
    <row r="1137" spans="1:19" x14ac:dyDescent="0.25">
      <c r="A1137" s="104">
        <v>40626.605347222219</v>
      </c>
      <c r="B1137" s="105">
        <v>60.025001525878906</v>
      </c>
      <c r="C1137" s="106"/>
      <c r="O1137" s="91">
        <f t="shared" si="85"/>
        <v>1</v>
      </c>
      <c r="P1137" s="91">
        <f t="shared" si="86"/>
        <v>1</v>
      </c>
      <c r="Q1137" s="91">
        <f t="shared" si="87"/>
        <v>1</v>
      </c>
      <c r="R1137" s="93">
        <f t="shared" si="88"/>
        <v>-2.99835205078125E-3</v>
      </c>
      <c r="S1137" s="91">
        <f t="shared" si="89"/>
        <v>2.99835205078125E-3</v>
      </c>
    </row>
    <row r="1138" spans="1:19" x14ac:dyDescent="0.25">
      <c r="A1138" s="104">
        <v>40626.605370370373</v>
      </c>
      <c r="B1138" s="105">
        <v>60.020999908447266</v>
      </c>
      <c r="C1138" s="106"/>
      <c r="O1138" s="91">
        <f t="shared" si="85"/>
        <v>1</v>
      </c>
      <c r="P1138" s="91">
        <f t="shared" si="86"/>
        <v>1</v>
      </c>
      <c r="Q1138" s="91">
        <f t="shared" si="87"/>
        <v>1</v>
      </c>
      <c r="R1138" s="93">
        <f t="shared" si="88"/>
        <v>-4.001617431640625E-3</v>
      </c>
      <c r="S1138" s="91">
        <f t="shared" si="89"/>
        <v>4.001617431640625E-3</v>
      </c>
    </row>
    <row r="1139" spans="1:19" x14ac:dyDescent="0.25">
      <c r="A1139" s="104">
        <v>40626.605393518519</v>
      </c>
      <c r="B1139" s="105">
        <v>60.020000457763672</v>
      </c>
      <c r="C1139" s="106"/>
      <c r="O1139" s="91">
        <f t="shared" si="85"/>
        <v>1</v>
      </c>
      <c r="P1139" s="91">
        <f t="shared" si="86"/>
        <v>1</v>
      </c>
      <c r="Q1139" s="91">
        <f t="shared" si="87"/>
        <v>1</v>
      </c>
      <c r="R1139" s="93">
        <f t="shared" si="88"/>
        <v>-9.9945068359375E-4</v>
      </c>
      <c r="S1139" s="91">
        <f t="shared" si="89"/>
        <v>9.9945068359375E-4</v>
      </c>
    </row>
    <row r="1140" spans="1:19" x14ac:dyDescent="0.25">
      <c r="A1140" s="104">
        <v>40626.605416666665</v>
      </c>
      <c r="B1140" s="105">
        <v>60.021999359130859</v>
      </c>
      <c r="C1140" s="106"/>
      <c r="O1140" s="91">
        <f t="shared" si="85"/>
        <v>1</v>
      </c>
      <c r="P1140" s="91">
        <f t="shared" si="86"/>
        <v>1</v>
      </c>
      <c r="Q1140" s="91">
        <f t="shared" si="87"/>
        <v>1</v>
      </c>
      <c r="R1140" s="93">
        <f t="shared" si="88"/>
        <v>1.9989013671875E-3</v>
      </c>
      <c r="S1140" s="91">
        <f t="shared" si="89"/>
        <v>1.9989013671875E-3</v>
      </c>
    </row>
    <row r="1141" spans="1:19" x14ac:dyDescent="0.25">
      <c r="A1141" s="104">
        <v>40626.605439814812</v>
      </c>
      <c r="B1141" s="105">
        <v>60.0260009765625</v>
      </c>
      <c r="C1141" s="106"/>
      <c r="O1141" s="91">
        <f t="shared" si="85"/>
        <v>1</v>
      </c>
      <c r="P1141" s="91">
        <f t="shared" si="86"/>
        <v>1</v>
      </c>
      <c r="Q1141" s="91">
        <f t="shared" si="87"/>
        <v>1</v>
      </c>
      <c r="R1141" s="93">
        <f t="shared" si="88"/>
        <v>4.001617431640625E-3</v>
      </c>
      <c r="S1141" s="91">
        <f t="shared" si="89"/>
        <v>4.001617431640625E-3</v>
      </c>
    </row>
    <row r="1142" spans="1:19" x14ac:dyDescent="0.25">
      <c r="A1142" s="104">
        <v>40626.605462962965</v>
      </c>
      <c r="B1142" s="105">
        <v>60.027000427246094</v>
      </c>
      <c r="C1142" s="106"/>
      <c r="O1142" s="91">
        <f t="shared" si="85"/>
        <v>1</v>
      </c>
      <c r="P1142" s="91">
        <f t="shared" si="86"/>
        <v>1</v>
      </c>
      <c r="Q1142" s="91">
        <f t="shared" si="87"/>
        <v>1</v>
      </c>
      <c r="R1142" s="93">
        <f t="shared" si="88"/>
        <v>9.9945068359375E-4</v>
      </c>
      <c r="S1142" s="91">
        <f t="shared" si="89"/>
        <v>9.9945068359375E-4</v>
      </c>
    </row>
    <row r="1143" spans="1:19" x14ac:dyDescent="0.25">
      <c r="A1143" s="104">
        <v>40626.605486111112</v>
      </c>
      <c r="B1143" s="105">
        <v>60.027999877929687</v>
      </c>
      <c r="C1143" s="106"/>
      <c r="O1143" s="91">
        <f t="shared" si="85"/>
        <v>1</v>
      </c>
      <c r="P1143" s="91">
        <f t="shared" si="86"/>
        <v>1</v>
      </c>
      <c r="Q1143" s="91">
        <f t="shared" si="87"/>
        <v>1</v>
      </c>
      <c r="R1143" s="93">
        <f t="shared" si="88"/>
        <v>9.9945068359375E-4</v>
      </c>
      <c r="S1143" s="91">
        <f t="shared" si="89"/>
        <v>9.9945068359375E-4</v>
      </c>
    </row>
    <row r="1144" spans="1:19" x14ac:dyDescent="0.25">
      <c r="A1144" s="104">
        <v>40626.605509259258</v>
      </c>
      <c r="B1144" s="105">
        <v>60.027999877929687</v>
      </c>
      <c r="C1144" s="106"/>
      <c r="O1144" s="91">
        <f t="shared" si="85"/>
        <v>1</v>
      </c>
      <c r="P1144" s="91">
        <f t="shared" si="86"/>
        <v>1</v>
      </c>
      <c r="Q1144" s="91">
        <f t="shared" si="87"/>
        <v>1</v>
      </c>
      <c r="R1144" s="93">
        <f t="shared" si="88"/>
        <v>0</v>
      </c>
      <c r="S1144" s="91">
        <f t="shared" si="89"/>
        <v>0</v>
      </c>
    </row>
    <row r="1145" spans="1:19" x14ac:dyDescent="0.25">
      <c r="A1145" s="104">
        <v>40626.605532407404</v>
      </c>
      <c r="B1145" s="105">
        <v>60.0260009765625</v>
      </c>
      <c r="C1145" s="106"/>
      <c r="O1145" s="91">
        <f t="shared" si="85"/>
        <v>1</v>
      </c>
      <c r="P1145" s="91">
        <f t="shared" si="86"/>
        <v>1</v>
      </c>
      <c r="Q1145" s="91">
        <f t="shared" si="87"/>
        <v>1</v>
      </c>
      <c r="R1145" s="93">
        <f t="shared" si="88"/>
        <v>-1.9989013671875E-3</v>
      </c>
      <c r="S1145" s="91">
        <f t="shared" si="89"/>
        <v>1.9989013671875E-3</v>
      </c>
    </row>
    <row r="1146" spans="1:19" x14ac:dyDescent="0.25">
      <c r="A1146" s="104">
        <v>40626.605555555558</v>
      </c>
      <c r="B1146" s="105">
        <v>60.023998260498047</v>
      </c>
      <c r="C1146" s="106"/>
      <c r="O1146" s="91">
        <f t="shared" si="85"/>
        <v>1</v>
      </c>
      <c r="P1146" s="91">
        <f t="shared" si="86"/>
        <v>1</v>
      </c>
      <c r="Q1146" s="91">
        <f t="shared" si="87"/>
        <v>1</v>
      </c>
      <c r="R1146" s="93">
        <f t="shared" si="88"/>
        <v>-2.002716064453125E-3</v>
      </c>
      <c r="S1146" s="91">
        <f t="shared" si="89"/>
        <v>2.002716064453125E-3</v>
      </c>
    </row>
    <row r="1147" spans="1:19" x14ac:dyDescent="0.25">
      <c r="A1147" s="104">
        <v>40626.605578703704</v>
      </c>
      <c r="B1147" s="105">
        <v>60.025001525878906</v>
      </c>
      <c r="C1147" s="106"/>
      <c r="O1147" s="91">
        <f t="shared" si="85"/>
        <v>1</v>
      </c>
      <c r="P1147" s="91">
        <f t="shared" si="86"/>
        <v>1</v>
      </c>
      <c r="Q1147" s="91">
        <f t="shared" si="87"/>
        <v>1</v>
      </c>
      <c r="R1147" s="93">
        <f t="shared" si="88"/>
        <v>1.003265380859375E-3</v>
      </c>
      <c r="S1147" s="91">
        <f t="shared" si="89"/>
        <v>1.003265380859375E-3</v>
      </c>
    </row>
    <row r="1148" spans="1:19" x14ac:dyDescent="0.25">
      <c r="A1148" s="104">
        <v>40626.60560185185</v>
      </c>
      <c r="B1148" s="105">
        <v>60.0260009765625</v>
      </c>
      <c r="C1148" s="106"/>
      <c r="O1148" s="91">
        <f t="shared" si="85"/>
        <v>1</v>
      </c>
      <c r="P1148" s="91">
        <f t="shared" si="86"/>
        <v>1</v>
      </c>
      <c r="Q1148" s="91">
        <f t="shared" si="87"/>
        <v>1</v>
      </c>
      <c r="R1148" s="93">
        <f t="shared" si="88"/>
        <v>9.9945068359375E-4</v>
      </c>
      <c r="S1148" s="91">
        <f t="shared" si="89"/>
        <v>9.9945068359375E-4</v>
      </c>
    </row>
    <row r="1149" spans="1:19" x14ac:dyDescent="0.25">
      <c r="A1149" s="104">
        <v>40626.605624999997</v>
      </c>
      <c r="B1149" s="105">
        <v>60.028999328613281</v>
      </c>
      <c r="C1149" s="106"/>
      <c r="O1149" s="91">
        <f t="shared" si="85"/>
        <v>1</v>
      </c>
      <c r="P1149" s="91">
        <f t="shared" si="86"/>
        <v>1</v>
      </c>
      <c r="Q1149" s="91">
        <f t="shared" si="87"/>
        <v>1</v>
      </c>
      <c r="R1149" s="93">
        <f t="shared" si="88"/>
        <v>2.99835205078125E-3</v>
      </c>
      <c r="S1149" s="91">
        <f t="shared" si="89"/>
        <v>2.99835205078125E-3</v>
      </c>
    </row>
    <row r="1150" spans="1:19" x14ac:dyDescent="0.25">
      <c r="A1150" s="104">
        <v>40626.60564814815</v>
      </c>
      <c r="B1150" s="105">
        <v>60.027999877929687</v>
      </c>
      <c r="C1150" s="106"/>
      <c r="O1150" s="91">
        <f t="shared" si="85"/>
        <v>1</v>
      </c>
      <c r="P1150" s="91">
        <f t="shared" si="86"/>
        <v>1</v>
      </c>
      <c r="Q1150" s="91">
        <f t="shared" si="87"/>
        <v>1</v>
      </c>
      <c r="R1150" s="93">
        <f t="shared" si="88"/>
        <v>-9.9945068359375E-4</v>
      </c>
      <c r="S1150" s="91">
        <f t="shared" si="89"/>
        <v>9.9945068359375E-4</v>
      </c>
    </row>
    <row r="1151" spans="1:19" x14ac:dyDescent="0.25">
      <c r="A1151" s="104">
        <v>40626.605671296296</v>
      </c>
      <c r="B1151" s="105">
        <v>60.027000427246094</v>
      </c>
      <c r="C1151" s="106"/>
      <c r="O1151" s="91">
        <f t="shared" si="85"/>
        <v>1</v>
      </c>
      <c r="P1151" s="91">
        <f t="shared" si="86"/>
        <v>1</v>
      </c>
      <c r="Q1151" s="91">
        <f t="shared" si="87"/>
        <v>1</v>
      </c>
      <c r="R1151" s="93">
        <f t="shared" si="88"/>
        <v>-9.9945068359375E-4</v>
      </c>
      <c r="S1151" s="91">
        <f t="shared" si="89"/>
        <v>9.9945068359375E-4</v>
      </c>
    </row>
    <row r="1152" spans="1:19" x14ac:dyDescent="0.25">
      <c r="A1152" s="104">
        <v>40626.605694444443</v>
      </c>
      <c r="B1152" s="105">
        <v>60.027999877929687</v>
      </c>
      <c r="C1152" s="106"/>
      <c r="O1152" s="91">
        <f t="shared" si="85"/>
        <v>1</v>
      </c>
      <c r="P1152" s="91">
        <f t="shared" si="86"/>
        <v>1</v>
      </c>
      <c r="Q1152" s="91">
        <f t="shared" si="87"/>
        <v>1</v>
      </c>
      <c r="R1152" s="93">
        <f t="shared" si="88"/>
        <v>9.9945068359375E-4</v>
      </c>
      <c r="S1152" s="91">
        <f t="shared" si="89"/>
        <v>9.9945068359375E-4</v>
      </c>
    </row>
    <row r="1153" spans="1:19" x14ac:dyDescent="0.25">
      <c r="A1153" s="104">
        <v>40626.605717592596</v>
      </c>
      <c r="B1153" s="105">
        <v>60.027999877929687</v>
      </c>
      <c r="C1153" s="106"/>
      <c r="O1153" s="91">
        <f t="shared" si="85"/>
        <v>1</v>
      </c>
      <c r="P1153" s="91">
        <f t="shared" si="86"/>
        <v>1</v>
      </c>
      <c r="Q1153" s="91">
        <f t="shared" si="87"/>
        <v>1</v>
      </c>
      <c r="R1153" s="93">
        <f t="shared" si="88"/>
        <v>0</v>
      </c>
      <c r="S1153" s="91">
        <f t="shared" si="89"/>
        <v>0</v>
      </c>
    </row>
    <row r="1154" spans="1:19" x14ac:dyDescent="0.25">
      <c r="A1154" s="104">
        <v>40626.605740740742</v>
      </c>
      <c r="B1154" s="105">
        <v>60.028999328613281</v>
      </c>
      <c r="C1154" s="106"/>
      <c r="O1154" s="91">
        <f t="shared" si="85"/>
        <v>1</v>
      </c>
      <c r="P1154" s="91">
        <f t="shared" si="86"/>
        <v>1</v>
      </c>
      <c r="Q1154" s="91">
        <f t="shared" si="87"/>
        <v>1</v>
      </c>
      <c r="R1154" s="93">
        <f t="shared" si="88"/>
        <v>9.9945068359375E-4</v>
      </c>
      <c r="S1154" s="91">
        <f t="shared" si="89"/>
        <v>9.9945068359375E-4</v>
      </c>
    </row>
    <row r="1155" spans="1:19" x14ac:dyDescent="0.25">
      <c r="A1155" s="104">
        <v>40626.605763888889</v>
      </c>
      <c r="B1155" s="105">
        <v>60.027999877929687</v>
      </c>
      <c r="C1155" s="106"/>
      <c r="O1155" s="91">
        <f t="shared" si="85"/>
        <v>1</v>
      </c>
      <c r="P1155" s="91">
        <f t="shared" si="86"/>
        <v>1</v>
      </c>
      <c r="Q1155" s="91">
        <f t="shared" si="87"/>
        <v>1</v>
      </c>
      <c r="R1155" s="93">
        <f t="shared" si="88"/>
        <v>-9.9945068359375E-4</v>
      </c>
      <c r="S1155" s="91">
        <f t="shared" si="89"/>
        <v>9.9945068359375E-4</v>
      </c>
    </row>
    <row r="1156" spans="1:19" x14ac:dyDescent="0.25">
      <c r="A1156" s="104">
        <v>40626.605787037035</v>
      </c>
      <c r="B1156" s="105">
        <v>60.0260009765625</v>
      </c>
      <c r="C1156" s="106"/>
      <c r="O1156" s="91">
        <f t="shared" si="85"/>
        <v>1</v>
      </c>
      <c r="P1156" s="91">
        <f t="shared" si="86"/>
        <v>1</v>
      </c>
      <c r="Q1156" s="91">
        <f t="shared" si="87"/>
        <v>1</v>
      </c>
      <c r="R1156" s="93">
        <f t="shared" si="88"/>
        <v>-1.9989013671875E-3</v>
      </c>
      <c r="S1156" s="91">
        <f t="shared" si="89"/>
        <v>1.9989013671875E-3</v>
      </c>
    </row>
    <row r="1157" spans="1:19" x14ac:dyDescent="0.25">
      <c r="A1157" s="104">
        <v>40626.605810185189</v>
      </c>
      <c r="B1157" s="105">
        <v>60.025001525878906</v>
      </c>
      <c r="C1157" s="106"/>
      <c r="O1157" s="91">
        <f t="shared" si="85"/>
        <v>1</v>
      </c>
      <c r="P1157" s="91">
        <f t="shared" si="86"/>
        <v>1</v>
      </c>
      <c r="Q1157" s="91">
        <f t="shared" si="87"/>
        <v>1</v>
      </c>
      <c r="R1157" s="93">
        <f t="shared" si="88"/>
        <v>-9.9945068359375E-4</v>
      </c>
      <c r="S1157" s="91">
        <f t="shared" si="89"/>
        <v>9.9945068359375E-4</v>
      </c>
    </row>
    <row r="1158" spans="1:19" x14ac:dyDescent="0.25">
      <c r="A1158" s="104">
        <v>40626.605833333335</v>
      </c>
      <c r="B1158" s="105">
        <v>60.029998779296875</v>
      </c>
      <c r="C1158" s="106"/>
      <c r="O1158" s="91">
        <f t="shared" si="85"/>
        <v>1</v>
      </c>
      <c r="P1158" s="91">
        <f t="shared" si="86"/>
        <v>1</v>
      </c>
      <c r="Q1158" s="91">
        <f t="shared" si="87"/>
        <v>1</v>
      </c>
      <c r="R1158" s="93">
        <f t="shared" si="88"/>
        <v>4.99725341796875E-3</v>
      </c>
      <c r="S1158" s="91">
        <f t="shared" si="89"/>
        <v>4.99725341796875E-3</v>
      </c>
    </row>
    <row r="1159" spans="1:19" x14ac:dyDescent="0.25">
      <c r="A1159" s="104">
        <v>40626.605856481481</v>
      </c>
      <c r="B1159" s="105">
        <v>60.032001495361328</v>
      </c>
      <c r="C1159" s="106"/>
      <c r="O1159" s="91">
        <f t="shared" si="85"/>
        <v>1</v>
      </c>
      <c r="P1159" s="91">
        <f t="shared" si="86"/>
        <v>1</v>
      </c>
      <c r="Q1159" s="91">
        <f t="shared" si="87"/>
        <v>1</v>
      </c>
      <c r="R1159" s="93">
        <f t="shared" si="88"/>
        <v>2.002716064453125E-3</v>
      </c>
      <c r="S1159" s="91">
        <f t="shared" si="89"/>
        <v>2.002716064453125E-3</v>
      </c>
    </row>
    <row r="1160" spans="1:19" x14ac:dyDescent="0.25">
      <c r="A1160" s="104">
        <v>40626.605879629627</v>
      </c>
      <c r="B1160" s="105">
        <v>60.029998779296875</v>
      </c>
      <c r="C1160" s="106"/>
      <c r="O1160" s="91">
        <f t="shared" ref="O1160:O1223" si="90">IF(ROW()&lt;$O$5,0,1)</f>
        <v>1</v>
      </c>
      <c r="P1160" s="91">
        <f t="shared" ref="P1160:P1223" si="91">IF((O1160=1)*(B1160&gt;$P$2),1,0)</f>
        <v>1</v>
      </c>
      <c r="Q1160" s="91">
        <f t="shared" si="87"/>
        <v>1</v>
      </c>
      <c r="R1160" s="93">
        <f t="shared" si="88"/>
        <v>-2.002716064453125E-3</v>
      </c>
      <c r="S1160" s="91">
        <f t="shared" si="89"/>
        <v>2.002716064453125E-3</v>
      </c>
    </row>
    <row r="1161" spans="1:19" x14ac:dyDescent="0.25">
      <c r="A1161" s="104">
        <v>40626.605902777781</v>
      </c>
      <c r="B1161" s="105">
        <v>60.029998779296875</v>
      </c>
      <c r="C1161" s="106"/>
      <c r="O1161" s="91">
        <f t="shared" si="90"/>
        <v>1</v>
      </c>
      <c r="P1161" s="91">
        <f t="shared" si="91"/>
        <v>1</v>
      </c>
      <c r="Q1161" s="91">
        <f t="shared" ref="Q1161:Q1224" si="92">IF(ROW()&lt;O$3,0,1)</f>
        <v>1</v>
      </c>
      <c r="R1161" s="93">
        <f t="shared" ref="R1161:R1224" si="93">B1161-B1160</f>
        <v>0</v>
      </c>
      <c r="S1161" s="91">
        <f t="shared" ref="S1161:S1224" si="94">ABS(R1161)</f>
        <v>0</v>
      </c>
    </row>
    <row r="1162" spans="1:19" x14ac:dyDescent="0.25">
      <c r="A1162" s="104">
        <v>40626.605925925927</v>
      </c>
      <c r="B1162" s="105">
        <v>60.029998779296875</v>
      </c>
      <c r="C1162" s="106"/>
      <c r="O1162" s="91">
        <f t="shared" si="90"/>
        <v>1</v>
      </c>
      <c r="P1162" s="91">
        <f t="shared" si="91"/>
        <v>1</v>
      </c>
      <c r="Q1162" s="91">
        <f t="shared" si="92"/>
        <v>1</v>
      </c>
      <c r="R1162" s="93">
        <f t="shared" si="93"/>
        <v>0</v>
      </c>
      <c r="S1162" s="91">
        <f t="shared" si="94"/>
        <v>0</v>
      </c>
    </row>
    <row r="1163" spans="1:19" x14ac:dyDescent="0.25">
      <c r="A1163" s="104">
        <v>40626.605949074074</v>
      </c>
      <c r="B1163" s="105">
        <v>60.029998779296875</v>
      </c>
      <c r="C1163" s="106"/>
      <c r="O1163" s="91">
        <f t="shared" si="90"/>
        <v>1</v>
      </c>
      <c r="P1163" s="91">
        <f t="shared" si="91"/>
        <v>1</v>
      </c>
      <c r="Q1163" s="91">
        <f t="shared" si="92"/>
        <v>1</v>
      </c>
      <c r="R1163" s="93">
        <f t="shared" si="93"/>
        <v>0</v>
      </c>
      <c r="S1163" s="91">
        <f t="shared" si="94"/>
        <v>0</v>
      </c>
    </row>
    <row r="1164" spans="1:19" x14ac:dyDescent="0.25">
      <c r="A1164" s="104">
        <v>40626.60597222222</v>
      </c>
      <c r="B1164" s="105">
        <v>60.030998229980469</v>
      </c>
      <c r="C1164" s="106"/>
      <c r="O1164" s="91">
        <f t="shared" si="90"/>
        <v>1</v>
      </c>
      <c r="P1164" s="91">
        <f t="shared" si="91"/>
        <v>1</v>
      </c>
      <c r="Q1164" s="91">
        <f t="shared" si="92"/>
        <v>1</v>
      </c>
      <c r="R1164" s="93">
        <f t="shared" si="93"/>
        <v>9.9945068359375E-4</v>
      </c>
      <c r="S1164" s="91">
        <f t="shared" si="94"/>
        <v>9.9945068359375E-4</v>
      </c>
    </row>
    <row r="1165" spans="1:19" x14ac:dyDescent="0.25">
      <c r="A1165" s="104">
        <v>40626.605995370373</v>
      </c>
      <c r="B1165" s="105">
        <v>60.034999847412109</v>
      </c>
      <c r="C1165" s="106"/>
      <c r="O1165" s="91">
        <f t="shared" si="90"/>
        <v>1</v>
      </c>
      <c r="P1165" s="91">
        <f t="shared" si="91"/>
        <v>1</v>
      </c>
      <c r="Q1165" s="91">
        <f t="shared" si="92"/>
        <v>1</v>
      </c>
      <c r="R1165" s="93">
        <f t="shared" si="93"/>
        <v>4.001617431640625E-3</v>
      </c>
      <c r="S1165" s="91">
        <f t="shared" si="94"/>
        <v>4.001617431640625E-3</v>
      </c>
    </row>
    <row r="1166" spans="1:19" x14ac:dyDescent="0.25">
      <c r="A1166" s="104">
        <v>40626.60601851852</v>
      </c>
      <c r="B1166" s="105">
        <v>60.036998748779297</v>
      </c>
      <c r="C1166" s="106"/>
      <c r="O1166" s="91">
        <f t="shared" si="90"/>
        <v>1</v>
      </c>
      <c r="P1166" s="91">
        <f t="shared" si="91"/>
        <v>1</v>
      </c>
      <c r="Q1166" s="91">
        <f t="shared" si="92"/>
        <v>1</v>
      </c>
      <c r="R1166" s="93">
        <f t="shared" si="93"/>
        <v>1.9989013671875E-3</v>
      </c>
      <c r="S1166" s="91">
        <f t="shared" si="94"/>
        <v>1.9989013671875E-3</v>
      </c>
    </row>
    <row r="1167" spans="1:19" x14ac:dyDescent="0.25">
      <c r="A1167" s="104">
        <v>40626.606041666666</v>
      </c>
      <c r="B1167" s="105">
        <v>60.035999298095703</v>
      </c>
      <c r="C1167" s="106"/>
      <c r="O1167" s="91">
        <f t="shared" si="90"/>
        <v>1</v>
      </c>
      <c r="P1167" s="91">
        <f t="shared" si="91"/>
        <v>1</v>
      </c>
      <c r="Q1167" s="91">
        <f t="shared" si="92"/>
        <v>1</v>
      </c>
      <c r="R1167" s="93">
        <f t="shared" si="93"/>
        <v>-9.9945068359375E-4</v>
      </c>
      <c r="S1167" s="91">
        <f t="shared" si="94"/>
        <v>9.9945068359375E-4</v>
      </c>
    </row>
    <row r="1168" spans="1:19" x14ac:dyDescent="0.25">
      <c r="A1168" s="104">
        <v>40626.606064814812</v>
      </c>
      <c r="B1168" s="105">
        <v>60.035999298095703</v>
      </c>
      <c r="C1168" s="106"/>
      <c r="O1168" s="91">
        <f t="shared" si="90"/>
        <v>1</v>
      </c>
      <c r="P1168" s="91">
        <f t="shared" si="91"/>
        <v>1</v>
      </c>
      <c r="Q1168" s="91">
        <f t="shared" si="92"/>
        <v>1</v>
      </c>
      <c r="R1168" s="93">
        <f t="shared" si="93"/>
        <v>0</v>
      </c>
      <c r="S1168" s="91">
        <f t="shared" si="94"/>
        <v>0</v>
      </c>
    </row>
    <row r="1169" spans="1:19" x14ac:dyDescent="0.25">
      <c r="A1169" s="104">
        <v>40626.606087962966</v>
      </c>
      <c r="B1169" s="105">
        <v>60.033000946044922</v>
      </c>
      <c r="C1169" s="106"/>
      <c r="O1169" s="91">
        <f t="shared" si="90"/>
        <v>1</v>
      </c>
      <c r="P1169" s="91">
        <f t="shared" si="91"/>
        <v>1</v>
      </c>
      <c r="Q1169" s="91">
        <f t="shared" si="92"/>
        <v>1</v>
      </c>
      <c r="R1169" s="93">
        <f t="shared" si="93"/>
        <v>-2.99835205078125E-3</v>
      </c>
      <c r="S1169" s="91">
        <f t="shared" si="94"/>
        <v>2.99835205078125E-3</v>
      </c>
    </row>
    <row r="1170" spans="1:19" x14ac:dyDescent="0.25">
      <c r="A1170" s="104">
        <v>40626.606111111112</v>
      </c>
      <c r="B1170" s="105">
        <v>60.027999877929687</v>
      </c>
      <c r="C1170" s="106"/>
      <c r="O1170" s="91">
        <f t="shared" si="90"/>
        <v>1</v>
      </c>
      <c r="P1170" s="91">
        <f t="shared" si="91"/>
        <v>1</v>
      </c>
      <c r="Q1170" s="91">
        <f t="shared" si="92"/>
        <v>1</v>
      </c>
      <c r="R1170" s="93">
        <f t="shared" si="93"/>
        <v>-5.001068115234375E-3</v>
      </c>
      <c r="S1170" s="91">
        <f t="shared" si="94"/>
        <v>5.001068115234375E-3</v>
      </c>
    </row>
    <row r="1171" spans="1:19" x14ac:dyDescent="0.25">
      <c r="A1171" s="104">
        <v>40626.606134259258</v>
      </c>
      <c r="B1171" s="105">
        <v>60.027000427246094</v>
      </c>
      <c r="C1171" s="106"/>
      <c r="O1171" s="91">
        <f t="shared" si="90"/>
        <v>1</v>
      </c>
      <c r="P1171" s="91">
        <f t="shared" si="91"/>
        <v>1</v>
      </c>
      <c r="Q1171" s="91">
        <f t="shared" si="92"/>
        <v>1</v>
      </c>
      <c r="R1171" s="93">
        <f t="shared" si="93"/>
        <v>-9.9945068359375E-4</v>
      </c>
      <c r="S1171" s="91">
        <f t="shared" si="94"/>
        <v>9.9945068359375E-4</v>
      </c>
    </row>
    <row r="1172" spans="1:19" x14ac:dyDescent="0.25">
      <c r="A1172" s="104">
        <v>40626.606157407405</v>
      </c>
      <c r="B1172" s="105">
        <v>60.032001495361328</v>
      </c>
      <c r="C1172" s="106"/>
      <c r="O1172" s="91">
        <f t="shared" si="90"/>
        <v>1</v>
      </c>
      <c r="P1172" s="91">
        <f t="shared" si="91"/>
        <v>1</v>
      </c>
      <c r="Q1172" s="91">
        <f t="shared" si="92"/>
        <v>1</v>
      </c>
      <c r="R1172" s="93">
        <f t="shared" si="93"/>
        <v>5.001068115234375E-3</v>
      </c>
      <c r="S1172" s="91">
        <f t="shared" si="94"/>
        <v>5.001068115234375E-3</v>
      </c>
    </row>
    <row r="1173" spans="1:19" x14ac:dyDescent="0.25">
      <c r="A1173" s="104">
        <v>40626.606180555558</v>
      </c>
      <c r="B1173" s="105">
        <v>60.029998779296875</v>
      </c>
      <c r="C1173" s="106"/>
      <c r="O1173" s="91">
        <f t="shared" si="90"/>
        <v>1</v>
      </c>
      <c r="P1173" s="91">
        <f t="shared" si="91"/>
        <v>1</v>
      </c>
      <c r="Q1173" s="91">
        <f t="shared" si="92"/>
        <v>1</v>
      </c>
      <c r="R1173" s="93">
        <f t="shared" si="93"/>
        <v>-2.002716064453125E-3</v>
      </c>
      <c r="S1173" s="91">
        <f t="shared" si="94"/>
        <v>2.002716064453125E-3</v>
      </c>
    </row>
    <row r="1174" spans="1:19" x14ac:dyDescent="0.25">
      <c r="A1174" s="104">
        <v>40626.606203703705</v>
      </c>
      <c r="B1174" s="105">
        <v>60.028999328613281</v>
      </c>
      <c r="C1174" s="106"/>
      <c r="O1174" s="91">
        <f t="shared" si="90"/>
        <v>1</v>
      </c>
      <c r="P1174" s="91">
        <f t="shared" si="91"/>
        <v>1</v>
      </c>
      <c r="Q1174" s="91">
        <f t="shared" si="92"/>
        <v>1</v>
      </c>
      <c r="R1174" s="93">
        <f t="shared" si="93"/>
        <v>-9.9945068359375E-4</v>
      </c>
      <c r="S1174" s="91">
        <f t="shared" si="94"/>
        <v>9.9945068359375E-4</v>
      </c>
    </row>
    <row r="1175" spans="1:19" x14ac:dyDescent="0.25">
      <c r="A1175" s="104">
        <v>40626.606226851851</v>
      </c>
      <c r="B1175" s="105">
        <v>60.027000427246094</v>
      </c>
      <c r="C1175" s="106"/>
      <c r="O1175" s="91">
        <f t="shared" si="90"/>
        <v>1</v>
      </c>
      <c r="P1175" s="91">
        <f t="shared" si="91"/>
        <v>1</v>
      </c>
      <c r="Q1175" s="91">
        <f t="shared" si="92"/>
        <v>1</v>
      </c>
      <c r="R1175" s="93">
        <f t="shared" si="93"/>
        <v>-1.9989013671875E-3</v>
      </c>
      <c r="S1175" s="91">
        <f t="shared" si="94"/>
        <v>1.9989013671875E-3</v>
      </c>
    </row>
    <row r="1176" spans="1:19" x14ac:dyDescent="0.25">
      <c r="A1176" s="104">
        <v>40626.606249999997</v>
      </c>
      <c r="B1176" s="105">
        <v>60.0260009765625</v>
      </c>
      <c r="C1176" s="106"/>
      <c r="O1176" s="91">
        <f t="shared" si="90"/>
        <v>1</v>
      </c>
      <c r="P1176" s="91">
        <f t="shared" si="91"/>
        <v>1</v>
      </c>
      <c r="Q1176" s="91">
        <f t="shared" si="92"/>
        <v>1</v>
      </c>
      <c r="R1176" s="93">
        <f t="shared" si="93"/>
        <v>-9.9945068359375E-4</v>
      </c>
      <c r="S1176" s="91">
        <f t="shared" si="94"/>
        <v>9.9945068359375E-4</v>
      </c>
    </row>
    <row r="1177" spans="1:19" x14ac:dyDescent="0.25">
      <c r="A1177" s="104">
        <v>40626.606273148151</v>
      </c>
      <c r="B1177" s="105">
        <v>60.0260009765625</v>
      </c>
      <c r="C1177" s="106"/>
      <c r="O1177" s="91">
        <f t="shared" si="90"/>
        <v>1</v>
      </c>
      <c r="P1177" s="91">
        <f t="shared" si="91"/>
        <v>1</v>
      </c>
      <c r="Q1177" s="91">
        <f t="shared" si="92"/>
        <v>1</v>
      </c>
      <c r="R1177" s="93">
        <f t="shared" si="93"/>
        <v>0</v>
      </c>
      <c r="S1177" s="91">
        <f t="shared" si="94"/>
        <v>0</v>
      </c>
    </row>
    <row r="1178" spans="1:19" x14ac:dyDescent="0.25">
      <c r="A1178" s="104">
        <v>40626.606296296297</v>
      </c>
      <c r="B1178" s="105">
        <v>60.0260009765625</v>
      </c>
      <c r="C1178" s="106"/>
      <c r="O1178" s="91">
        <f t="shared" si="90"/>
        <v>1</v>
      </c>
      <c r="P1178" s="91">
        <f t="shared" si="91"/>
        <v>1</v>
      </c>
      <c r="Q1178" s="91">
        <f t="shared" si="92"/>
        <v>1</v>
      </c>
      <c r="R1178" s="93">
        <f t="shared" si="93"/>
        <v>0</v>
      </c>
      <c r="S1178" s="91">
        <f t="shared" si="94"/>
        <v>0</v>
      </c>
    </row>
    <row r="1179" spans="1:19" x14ac:dyDescent="0.25">
      <c r="A1179" s="104">
        <v>40626.606319444443</v>
      </c>
      <c r="B1179" s="105">
        <v>60.022998809814453</v>
      </c>
      <c r="C1179" s="106"/>
      <c r="O1179" s="91">
        <f t="shared" si="90"/>
        <v>1</v>
      </c>
      <c r="P1179" s="91">
        <f t="shared" si="91"/>
        <v>1</v>
      </c>
      <c r="Q1179" s="91">
        <f t="shared" si="92"/>
        <v>1</v>
      </c>
      <c r="R1179" s="93">
        <f t="shared" si="93"/>
        <v>-3.002166748046875E-3</v>
      </c>
      <c r="S1179" s="91">
        <f t="shared" si="94"/>
        <v>3.002166748046875E-3</v>
      </c>
    </row>
    <row r="1180" spans="1:19" x14ac:dyDescent="0.25">
      <c r="A1180" s="104">
        <v>40626.606342592589</v>
      </c>
      <c r="B1180" s="105">
        <v>60.023998260498047</v>
      </c>
      <c r="C1180" s="106"/>
      <c r="O1180" s="91">
        <f t="shared" si="90"/>
        <v>1</v>
      </c>
      <c r="P1180" s="91">
        <f t="shared" si="91"/>
        <v>1</v>
      </c>
      <c r="Q1180" s="91">
        <f t="shared" si="92"/>
        <v>1</v>
      </c>
      <c r="R1180" s="93">
        <f t="shared" si="93"/>
        <v>9.9945068359375E-4</v>
      </c>
      <c r="S1180" s="91">
        <f t="shared" si="94"/>
        <v>9.9945068359375E-4</v>
      </c>
    </row>
    <row r="1181" spans="1:19" x14ac:dyDescent="0.25">
      <c r="A1181" s="104">
        <v>40626.606365740743</v>
      </c>
      <c r="B1181" s="105">
        <v>60.020000457763672</v>
      </c>
      <c r="C1181" s="106"/>
      <c r="O1181" s="91">
        <f t="shared" si="90"/>
        <v>1</v>
      </c>
      <c r="P1181" s="91">
        <f t="shared" si="91"/>
        <v>1</v>
      </c>
      <c r="Q1181" s="91">
        <f t="shared" si="92"/>
        <v>1</v>
      </c>
      <c r="R1181" s="93">
        <f t="shared" si="93"/>
        <v>-3.997802734375E-3</v>
      </c>
      <c r="S1181" s="91">
        <f t="shared" si="94"/>
        <v>3.997802734375E-3</v>
      </c>
    </row>
    <row r="1182" spans="1:19" x14ac:dyDescent="0.25">
      <c r="A1182" s="104">
        <v>40626.606388888889</v>
      </c>
      <c r="B1182" s="105">
        <v>60.018001556396484</v>
      </c>
      <c r="C1182" s="106"/>
      <c r="O1182" s="91">
        <f t="shared" si="90"/>
        <v>1</v>
      </c>
      <c r="P1182" s="91">
        <f t="shared" si="91"/>
        <v>1</v>
      </c>
      <c r="Q1182" s="91">
        <f t="shared" si="92"/>
        <v>1</v>
      </c>
      <c r="R1182" s="93">
        <f t="shared" si="93"/>
        <v>-1.9989013671875E-3</v>
      </c>
      <c r="S1182" s="91">
        <f t="shared" si="94"/>
        <v>1.9989013671875E-3</v>
      </c>
    </row>
    <row r="1183" spans="1:19" x14ac:dyDescent="0.25">
      <c r="A1183" s="104">
        <v>40626.606412037036</v>
      </c>
      <c r="B1183" s="105">
        <v>60.015998840332031</v>
      </c>
      <c r="C1183" s="106"/>
      <c r="O1183" s="91">
        <f t="shared" si="90"/>
        <v>1</v>
      </c>
      <c r="P1183" s="91">
        <f t="shared" si="91"/>
        <v>1</v>
      </c>
      <c r="Q1183" s="91">
        <f t="shared" si="92"/>
        <v>1</v>
      </c>
      <c r="R1183" s="93">
        <f t="shared" si="93"/>
        <v>-2.002716064453125E-3</v>
      </c>
      <c r="S1183" s="91">
        <f t="shared" si="94"/>
        <v>2.002716064453125E-3</v>
      </c>
    </row>
    <row r="1184" spans="1:19" x14ac:dyDescent="0.25">
      <c r="A1184" s="104">
        <v>40626.606435185182</v>
      </c>
      <c r="B1184" s="105">
        <v>60.0260009765625</v>
      </c>
      <c r="C1184" s="106"/>
      <c r="O1184" s="91">
        <f t="shared" si="90"/>
        <v>1</v>
      </c>
      <c r="P1184" s="91">
        <f t="shared" si="91"/>
        <v>1</v>
      </c>
      <c r="Q1184" s="91">
        <f t="shared" si="92"/>
        <v>1</v>
      </c>
      <c r="R1184" s="93">
        <f t="shared" si="93"/>
        <v>1.000213623046875E-2</v>
      </c>
      <c r="S1184" s="91">
        <f t="shared" si="94"/>
        <v>1.000213623046875E-2</v>
      </c>
    </row>
    <row r="1185" spans="1:19" x14ac:dyDescent="0.25">
      <c r="A1185" s="104">
        <v>40626.606458333335</v>
      </c>
      <c r="B1185" s="105">
        <v>60.034999847412109</v>
      </c>
      <c r="C1185" s="106"/>
      <c r="O1185" s="91">
        <f t="shared" si="90"/>
        <v>1</v>
      </c>
      <c r="P1185" s="91">
        <f t="shared" si="91"/>
        <v>1</v>
      </c>
      <c r="Q1185" s="91">
        <f t="shared" si="92"/>
        <v>1</v>
      </c>
      <c r="R1185" s="93">
        <f t="shared" si="93"/>
        <v>8.998870849609375E-3</v>
      </c>
      <c r="S1185" s="91">
        <f t="shared" si="94"/>
        <v>8.998870849609375E-3</v>
      </c>
    </row>
    <row r="1186" spans="1:19" x14ac:dyDescent="0.25">
      <c r="A1186" s="104">
        <v>40626.606481481482</v>
      </c>
      <c r="B1186" s="105">
        <v>60.037998199462891</v>
      </c>
      <c r="C1186" s="106"/>
      <c r="O1186" s="91">
        <f t="shared" si="90"/>
        <v>1</v>
      </c>
      <c r="P1186" s="91">
        <f t="shared" si="91"/>
        <v>1</v>
      </c>
      <c r="Q1186" s="91">
        <f t="shared" si="92"/>
        <v>1</v>
      </c>
      <c r="R1186" s="93">
        <f t="shared" si="93"/>
        <v>2.99835205078125E-3</v>
      </c>
      <c r="S1186" s="91">
        <f t="shared" si="94"/>
        <v>2.99835205078125E-3</v>
      </c>
    </row>
    <row r="1187" spans="1:19" x14ac:dyDescent="0.25">
      <c r="A1187" s="104">
        <v>40626.606504629628</v>
      </c>
      <c r="B1187" s="105">
        <v>60.035999298095703</v>
      </c>
      <c r="C1187" s="106"/>
      <c r="O1187" s="91">
        <f t="shared" si="90"/>
        <v>1</v>
      </c>
      <c r="P1187" s="91">
        <f t="shared" si="91"/>
        <v>1</v>
      </c>
      <c r="Q1187" s="91">
        <f t="shared" si="92"/>
        <v>1</v>
      </c>
      <c r="R1187" s="93">
        <f t="shared" si="93"/>
        <v>-1.9989013671875E-3</v>
      </c>
      <c r="S1187" s="91">
        <f t="shared" si="94"/>
        <v>1.9989013671875E-3</v>
      </c>
    </row>
    <row r="1188" spans="1:19" x14ac:dyDescent="0.25">
      <c r="A1188" s="104">
        <v>40626.606527777774</v>
      </c>
      <c r="B1188" s="105">
        <v>60.036998748779297</v>
      </c>
      <c r="C1188" s="106"/>
      <c r="O1188" s="91">
        <f t="shared" si="90"/>
        <v>1</v>
      </c>
      <c r="P1188" s="91">
        <f t="shared" si="91"/>
        <v>1</v>
      </c>
      <c r="Q1188" s="91">
        <f t="shared" si="92"/>
        <v>1</v>
      </c>
      <c r="R1188" s="93">
        <f t="shared" si="93"/>
        <v>9.9945068359375E-4</v>
      </c>
      <c r="S1188" s="91">
        <f t="shared" si="94"/>
        <v>9.9945068359375E-4</v>
      </c>
    </row>
    <row r="1189" spans="1:19" x14ac:dyDescent="0.25">
      <c r="A1189" s="104">
        <v>40626.606550925928</v>
      </c>
      <c r="B1189" s="105">
        <v>60.037998199462891</v>
      </c>
      <c r="C1189" s="106"/>
      <c r="O1189" s="91">
        <f t="shared" si="90"/>
        <v>1</v>
      </c>
      <c r="P1189" s="91">
        <f t="shared" si="91"/>
        <v>1</v>
      </c>
      <c r="Q1189" s="91">
        <f t="shared" si="92"/>
        <v>1</v>
      </c>
      <c r="R1189" s="93">
        <f t="shared" si="93"/>
        <v>9.9945068359375E-4</v>
      </c>
      <c r="S1189" s="91">
        <f t="shared" si="94"/>
        <v>9.9945068359375E-4</v>
      </c>
    </row>
    <row r="1190" spans="1:19" x14ac:dyDescent="0.25">
      <c r="A1190" s="104">
        <v>40626.606574074074</v>
      </c>
      <c r="B1190" s="105">
        <v>60.036998748779297</v>
      </c>
      <c r="C1190" s="106"/>
      <c r="O1190" s="91">
        <f t="shared" si="90"/>
        <v>1</v>
      </c>
      <c r="P1190" s="91">
        <f t="shared" si="91"/>
        <v>1</v>
      </c>
      <c r="Q1190" s="91">
        <f t="shared" si="92"/>
        <v>1</v>
      </c>
      <c r="R1190" s="93">
        <f t="shared" si="93"/>
        <v>-9.9945068359375E-4</v>
      </c>
      <c r="S1190" s="91">
        <f t="shared" si="94"/>
        <v>9.9945068359375E-4</v>
      </c>
    </row>
    <row r="1191" spans="1:19" x14ac:dyDescent="0.25">
      <c r="A1191" s="104">
        <v>40626.60659722222</v>
      </c>
      <c r="B1191" s="105">
        <v>60.036998748779297</v>
      </c>
      <c r="C1191" s="106"/>
      <c r="O1191" s="91">
        <f t="shared" si="90"/>
        <v>1</v>
      </c>
      <c r="P1191" s="91">
        <f t="shared" si="91"/>
        <v>1</v>
      </c>
      <c r="Q1191" s="91">
        <f t="shared" si="92"/>
        <v>1</v>
      </c>
      <c r="R1191" s="93">
        <f t="shared" si="93"/>
        <v>0</v>
      </c>
      <c r="S1191" s="91">
        <f t="shared" si="94"/>
        <v>0</v>
      </c>
    </row>
    <row r="1192" spans="1:19" x14ac:dyDescent="0.25">
      <c r="A1192" s="104">
        <v>40626.606620370374</v>
      </c>
      <c r="B1192" s="105">
        <v>60.035999298095703</v>
      </c>
      <c r="C1192" s="106"/>
      <c r="O1192" s="91">
        <f t="shared" si="90"/>
        <v>1</v>
      </c>
      <c r="P1192" s="91">
        <f t="shared" si="91"/>
        <v>1</v>
      </c>
      <c r="Q1192" s="91">
        <f t="shared" si="92"/>
        <v>1</v>
      </c>
      <c r="R1192" s="93">
        <f t="shared" si="93"/>
        <v>-9.9945068359375E-4</v>
      </c>
      <c r="S1192" s="91">
        <f t="shared" si="94"/>
        <v>9.9945068359375E-4</v>
      </c>
    </row>
    <row r="1193" spans="1:19" x14ac:dyDescent="0.25">
      <c r="A1193" s="104">
        <v>40626.60664351852</v>
      </c>
      <c r="B1193" s="105">
        <v>60.035999298095703</v>
      </c>
      <c r="C1193" s="106"/>
      <c r="O1193" s="91">
        <f t="shared" si="90"/>
        <v>1</v>
      </c>
      <c r="P1193" s="91">
        <f t="shared" si="91"/>
        <v>1</v>
      </c>
      <c r="Q1193" s="91">
        <f t="shared" si="92"/>
        <v>1</v>
      </c>
      <c r="R1193" s="93">
        <f t="shared" si="93"/>
        <v>0</v>
      </c>
      <c r="S1193" s="91">
        <f t="shared" si="94"/>
        <v>0</v>
      </c>
    </row>
    <row r="1194" spans="1:19" x14ac:dyDescent="0.25">
      <c r="A1194" s="104">
        <v>40626.606666666667</v>
      </c>
      <c r="B1194" s="105">
        <v>60.035999298095703</v>
      </c>
      <c r="C1194" s="106"/>
      <c r="O1194" s="91">
        <f t="shared" si="90"/>
        <v>1</v>
      </c>
      <c r="P1194" s="91">
        <f t="shared" si="91"/>
        <v>1</v>
      </c>
      <c r="Q1194" s="91">
        <f t="shared" si="92"/>
        <v>1</v>
      </c>
      <c r="R1194" s="93">
        <f t="shared" si="93"/>
        <v>0</v>
      </c>
      <c r="S1194" s="91">
        <f t="shared" si="94"/>
        <v>0</v>
      </c>
    </row>
    <row r="1195" spans="1:19" x14ac:dyDescent="0.25">
      <c r="A1195" s="104">
        <v>40626.606689814813</v>
      </c>
      <c r="B1195" s="105">
        <v>60.034000396728516</v>
      </c>
      <c r="C1195" s="106"/>
      <c r="O1195" s="91">
        <f t="shared" si="90"/>
        <v>1</v>
      </c>
      <c r="P1195" s="91">
        <f t="shared" si="91"/>
        <v>1</v>
      </c>
      <c r="Q1195" s="91">
        <f t="shared" si="92"/>
        <v>1</v>
      </c>
      <c r="R1195" s="93">
        <f t="shared" si="93"/>
        <v>-1.9989013671875E-3</v>
      </c>
      <c r="S1195" s="91">
        <f t="shared" si="94"/>
        <v>1.9989013671875E-3</v>
      </c>
    </row>
    <row r="1196" spans="1:19" x14ac:dyDescent="0.25">
      <c r="A1196" s="104">
        <v>40626.606712962966</v>
      </c>
      <c r="B1196" s="105">
        <v>60.036998748779297</v>
      </c>
      <c r="C1196" s="106"/>
      <c r="O1196" s="91">
        <f t="shared" si="90"/>
        <v>1</v>
      </c>
      <c r="P1196" s="91">
        <f t="shared" si="91"/>
        <v>1</v>
      </c>
      <c r="Q1196" s="91">
        <f t="shared" si="92"/>
        <v>1</v>
      </c>
      <c r="R1196" s="93">
        <f t="shared" si="93"/>
        <v>2.99835205078125E-3</v>
      </c>
      <c r="S1196" s="91">
        <f t="shared" si="94"/>
        <v>2.99835205078125E-3</v>
      </c>
    </row>
    <row r="1197" spans="1:19" x14ac:dyDescent="0.25">
      <c r="A1197" s="104">
        <v>40626.606736111113</v>
      </c>
      <c r="B1197" s="105">
        <v>60.037998199462891</v>
      </c>
      <c r="C1197" s="106"/>
      <c r="O1197" s="91">
        <f t="shared" si="90"/>
        <v>1</v>
      </c>
      <c r="P1197" s="91">
        <f t="shared" si="91"/>
        <v>1</v>
      </c>
      <c r="Q1197" s="91">
        <f t="shared" si="92"/>
        <v>1</v>
      </c>
      <c r="R1197" s="93">
        <f t="shared" si="93"/>
        <v>9.9945068359375E-4</v>
      </c>
      <c r="S1197" s="91">
        <f t="shared" si="94"/>
        <v>9.9945068359375E-4</v>
      </c>
    </row>
    <row r="1198" spans="1:19" x14ac:dyDescent="0.25">
      <c r="A1198" s="104">
        <v>40626.606759259259</v>
      </c>
      <c r="B1198" s="105">
        <v>60.036998748779297</v>
      </c>
      <c r="C1198" s="106"/>
      <c r="O1198" s="91">
        <f t="shared" si="90"/>
        <v>1</v>
      </c>
      <c r="P1198" s="91">
        <f t="shared" si="91"/>
        <v>1</v>
      </c>
      <c r="Q1198" s="91">
        <f t="shared" si="92"/>
        <v>1</v>
      </c>
      <c r="R1198" s="93">
        <f t="shared" si="93"/>
        <v>-9.9945068359375E-4</v>
      </c>
      <c r="S1198" s="91">
        <f t="shared" si="94"/>
        <v>9.9945068359375E-4</v>
      </c>
    </row>
    <row r="1199" spans="1:19" x14ac:dyDescent="0.25">
      <c r="A1199" s="104">
        <v>40626.606782407405</v>
      </c>
      <c r="B1199" s="105">
        <v>60.037998199462891</v>
      </c>
      <c r="C1199" s="106"/>
      <c r="O1199" s="91">
        <f t="shared" si="90"/>
        <v>1</v>
      </c>
      <c r="P1199" s="91">
        <f t="shared" si="91"/>
        <v>1</v>
      </c>
      <c r="Q1199" s="91">
        <f t="shared" si="92"/>
        <v>1</v>
      </c>
      <c r="R1199" s="93">
        <f t="shared" si="93"/>
        <v>9.9945068359375E-4</v>
      </c>
      <c r="S1199" s="91">
        <f t="shared" si="94"/>
        <v>9.9945068359375E-4</v>
      </c>
    </row>
    <row r="1200" spans="1:19" x14ac:dyDescent="0.25">
      <c r="A1200" s="104">
        <v>40626.606805555559</v>
      </c>
      <c r="B1200" s="105">
        <v>60.040000915527344</v>
      </c>
      <c r="C1200" s="106"/>
      <c r="O1200" s="91">
        <f t="shared" si="90"/>
        <v>1</v>
      </c>
      <c r="P1200" s="91">
        <f t="shared" si="91"/>
        <v>1</v>
      </c>
      <c r="Q1200" s="91">
        <f t="shared" si="92"/>
        <v>1</v>
      </c>
      <c r="R1200" s="93">
        <f t="shared" si="93"/>
        <v>2.002716064453125E-3</v>
      </c>
      <c r="S1200" s="91">
        <f t="shared" si="94"/>
        <v>2.002716064453125E-3</v>
      </c>
    </row>
    <row r="1201" spans="1:19" x14ac:dyDescent="0.25">
      <c r="A1201" s="104">
        <v>40626.606828703705</v>
      </c>
      <c r="B1201" s="105">
        <v>60.037998199462891</v>
      </c>
      <c r="C1201" s="106"/>
      <c r="O1201" s="91">
        <f t="shared" si="90"/>
        <v>1</v>
      </c>
      <c r="P1201" s="91">
        <f t="shared" si="91"/>
        <v>1</v>
      </c>
      <c r="Q1201" s="91">
        <f t="shared" si="92"/>
        <v>1</v>
      </c>
      <c r="R1201" s="93">
        <f t="shared" si="93"/>
        <v>-2.002716064453125E-3</v>
      </c>
      <c r="S1201" s="91">
        <f t="shared" si="94"/>
        <v>2.002716064453125E-3</v>
      </c>
    </row>
    <row r="1202" spans="1:19" x14ac:dyDescent="0.25">
      <c r="A1202" s="104">
        <v>40626.606851851851</v>
      </c>
      <c r="B1202" s="105">
        <v>60.030998229980469</v>
      </c>
      <c r="C1202" s="106"/>
      <c r="O1202" s="91">
        <f t="shared" si="90"/>
        <v>1</v>
      </c>
      <c r="P1202" s="91">
        <f t="shared" si="91"/>
        <v>1</v>
      </c>
      <c r="Q1202" s="91">
        <f t="shared" si="92"/>
        <v>1</v>
      </c>
      <c r="R1202" s="93">
        <f t="shared" si="93"/>
        <v>-6.999969482421875E-3</v>
      </c>
      <c r="S1202" s="91">
        <f t="shared" si="94"/>
        <v>6.999969482421875E-3</v>
      </c>
    </row>
    <row r="1203" spans="1:19" x14ac:dyDescent="0.25">
      <c r="A1203" s="104">
        <v>40626.606874999998</v>
      </c>
      <c r="B1203" s="105">
        <v>60.027000427246094</v>
      </c>
      <c r="C1203" s="106"/>
      <c r="O1203" s="91">
        <f t="shared" si="90"/>
        <v>1</v>
      </c>
      <c r="P1203" s="91">
        <f t="shared" si="91"/>
        <v>1</v>
      </c>
      <c r="Q1203" s="91">
        <f t="shared" si="92"/>
        <v>1</v>
      </c>
      <c r="R1203" s="93">
        <f t="shared" si="93"/>
        <v>-3.997802734375E-3</v>
      </c>
      <c r="S1203" s="91">
        <f t="shared" si="94"/>
        <v>3.997802734375E-3</v>
      </c>
    </row>
    <row r="1204" spans="1:19" x14ac:dyDescent="0.25">
      <c r="A1204" s="104">
        <v>40626.606898148151</v>
      </c>
      <c r="B1204" s="105">
        <v>60.022998809814453</v>
      </c>
      <c r="C1204" s="106"/>
      <c r="O1204" s="91">
        <f t="shared" si="90"/>
        <v>1</v>
      </c>
      <c r="P1204" s="91">
        <f t="shared" si="91"/>
        <v>1</v>
      </c>
      <c r="Q1204" s="91">
        <f t="shared" si="92"/>
        <v>1</v>
      </c>
      <c r="R1204" s="93">
        <f t="shared" si="93"/>
        <v>-4.001617431640625E-3</v>
      </c>
      <c r="S1204" s="91">
        <f t="shared" si="94"/>
        <v>4.001617431640625E-3</v>
      </c>
    </row>
    <row r="1205" spans="1:19" x14ac:dyDescent="0.25">
      <c r="A1205" s="104">
        <v>40626.606921296298</v>
      </c>
      <c r="B1205" s="105">
        <v>60.020000457763672</v>
      </c>
      <c r="C1205" s="106"/>
      <c r="O1205" s="91">
        <f t="shared" si="90"/>
        <v>1</v>
      </c>
      <c r="P1205" s="91">
        <f t="shared" si="91"/>
        <v>1</v>
      </c>
      <c r="Q1205" s="91">
        <f t="shared" si="92"/>
        <v>1</v>
      </c>
      <c r="R1205" s="93">
        <f t="shared" si="93"/>
        <v>-2.99835205078125E-3</v>
      </c>
      <c r="S1205" s="91">
        <f t="shared" si="94"/>
        <v>2.99835205078125E-3</v>
      </c>
    </row>
    <row r="1206" spans="1:19" x14ac:dyDescent="0.25">
      <c r="A1206" s="104">
        <v>40626.606944444444</v>
      </c>
      <c r="B1206" s="105">
        <v>60.015998840332031</v>
      </c>
      <c r="C1206" s="106"/>
      <c r="O1206" s="91">
        <f t="shared" si="90"/>
        <v>1</v>
      </c>
      <c r="P1206" s="91">
        <f t="shared" si="91"/>
        <v>1</v>
      </c>
      <c r="Q1206" s="91">
        <f t="shared" si="92"/>
        <v>1</v>
      </c>
      <c r="R1206" s="93">
        <f t="shared" si="93"/>
        <v>-4.001617431640625E-3</v>
      </c>
      <c r="S1206" s="91">
        <f t="shared" si="94"/>
        <v>4.001617431640625E-3</v>
      </c>
    </row>
    <row r="1207" spans="1:19" x14ac:dyDescent="0.25">
      <c r="A1207" s="104">
        <v>40626.60696759259</v>
      </c>
      <c r="B1207" s="105">
        <v>60.01300048828125</v>
      </c>
      <c r="C1207" s="106"/>
      <c r="O1207" s="91">
        <f t="shared" si="90"/>
        <v>1</v>
      </c>
      <c r="P1207" s="91">
        <f t="shared" si="91"/>
        <v>1</v>
      </c>
      <c r="Q1207" s="91">
        <f t="shared" si="92"/>
        <v>1</v>
      </c>
      <c r="R1207" s="93">
        <f t="shared" si="93"/>
        <v>-2.99835205078125E-3</v>
      </c>
      <c r="S1207" s="91">
        <f t="shared" si="94"/>
        <v>2.99835205078125E-3</v>
      </c>
    </row>
    <row r="1208" spans="1:19" x14ac:dyDescent="0.25">
      <c r="A1208" s="104">
        <v>40626.606990740744</v>
      </c>
      <c r="B1208" s="105">
        <v>60.008998870849609</v>
      </c>
      <c r="C1208" s="106"/>
      <c r="O1208" s="91">
        <f t="shared" si="90"/>
        <v>1</v>
      </c>
      <c r="P1208" s="91">
        <f t="shared" si="91"/>
        <v>1</v>
      </c>
      <c r="Q1208" s="91">
        <f t="shared" si="92"/>
        <v>1</v>
      </c>
      <c r="R1208" s="93">
        <f t="shared" si="93"/>
        <v>-4.001617431640625E-3</v>
      </c>
      <c r="S1208" s="91">
        <f t="shared" si="94"/>
        <v>4.001617431640625E-3</v>
      </c>
    </row>
    <row r="1209" spans="1:19" x14ac:dyDescent="0.25">
      <c r="A1209" s="104">
        <v>40626.60701388889</v>
      </c>
      <c r="B1209" s="105">
        <v>60.004001617431641</v>
      </c>
      <c r="C1209" s="106"/>
      <c r="O1209" s="91">
        <f t="shared" si="90"/>
        <v>1</v>
      </c>
      <c r="P1209" s="91">
        <f t="shared" si="91"/>
        <v>1</v>
      </c>
      <c r="Q1209" s="91">
        <f t="shared" si="92"/>
        <v>1</v>
      </c>
      <c r="R1209" s="93">
        <f t="shared" si="93"/>
        <v>-4.99725341796875E-3</v>
      </c>
      <c r="S1209" s="91">
        <f t="shared" si="94"/>
        <v>4.99725341796875E-3</v>
      </c>
    </row>
    <row r="1210" spans="1:19" x14ac:dyDescent="0.25">
      <c r="A1210" s="104">
        <v>40626.607037037036</v>
      </c>
      <c r="B1210" s="105">
        <v>60</v>
      </c>
      <c r="C1210" s="106"/>
      <c r="O1210" s="91">
        <f t="shared" si="90"/>
        <v>1</v>
      </c>
      <c r="P1210" s="91">
        <f t="shared" si="91"/>
        <v>0</v>
      </c>
      <c r="Q1210" s="91">
        <f t="shared" si="92"/>
        <v>1</v>
      </c>
      <c r="R1210" s="93">
        <f t="shared" si="93"/>
        <v>-4.001617431640625E-3</v>
      </c>
      <c r="S1210" s="91">
        <f t="shared" si="94"/>
        <v>4.001617431640625E-3</v>
      </c>
    </row>
    <row r="1211" spans="1:19" x14ac:dyDescent="0.25">
      <c r="A1211" s="104">
        <v>40626.607060185182</v>
      </c>
      <c r="B1211" s="105">
        <v>59.994998931884766</v>
      </c>
      <c r="C1211" s="106"/>
      <c r="O1211" s="91">
        <f t="shared" si="90"/>
        <v>1</v>
      </c>
      <c r="P1211" s="91">
        <f t="shared" si="91"/>
        <v>0</v>
      </c>
      <c r="Q1211" s="91">
        <f t="shared" si="92"/>
        <v>1</v>
      </c>
      <c r="R1211" s="93">
        <f t="shared" si="93"/>
        <v>-5.001068115234375E-3</v>
      </c>
      <c r="S1211" s="91">
        <f t="shared" si="94"/>
        <v>5.001068115234375E-3</v>
      </c>
    </row>
    <row r="1212" spans="1:19" x14ac:dyDescent="0.25">
      <c r="A1212" s="104">
        <v>40626.607083333336</v>
      </c>
      <c r="B1212" s="105">
        <v>59.991001129150391</v>
      </c>
      <c r="C1212" s="106"/>
      <c r="O1212" s="91">
        <f t="shared" si="90"/>
        <v>1</v>
      </c>
      <c r="P1212" s="91">
        <f t="shared" si="91"/>
        <v>0</v>
      </c>
      <c r="Q1212" s="91">
        <f t="shared" si="92"/>
        <v>1</v>
      </c>
      <c r="R1212" s="93">
        <f t="shared" si="93"/>
        <v>-3.997802734375E-3</v>
      </c>
      <c r="S1212" s="91">
        <f t="shared" si="94"/>
        <v>3.997802734375E-3</v>
      </c>
    </row>
    <row r="1213" spans="1:19" x14ac:dyDescent="0.25">
      <c r="A1213" s="104">
        <v>40626.607106481482</v>
      </c>
      <c r="B1213" s="105">
        <v>59.991001129150391</v>
      </c>
      <c r="C1213" s="106"/>
      <c r="O1213" s="91">
        <f t="shared" si="90"/>
        <v>1</v>
      </c>
      <c r="P1213" s="91">
        <f t="shared" si="91"/>
        <v>0</v>
      </c>
      <c r="Q1213" s="91">
        <f t="shared" si="92"/>
        <v>1</v>
      </c>
      <c r="R1213" s="93">
        <f t="shared" si="93"/>
        <v>0</v>
      </c>
      <c r="S1213" s="91">
        <f t="shared" si="94"/>
        <v>0</v>
      </c>
    </row>
    <row r="1214" spans="1:19" x14ac:dyDescent="0.25">
      <c r="A1214" s="104">
        <v>40626.607129629629</v>
      </c>
      <c r="B1214" s="105">
        <v>59.991001129150391</v>
      </c>
      <c r="C1214" s="106"/>
      <c r="O1214" s="91">
        <f t="shared" si="90"/>
        <v>1</v>
      </c>
      <c r="P1214" s="91">
        <f t="shared" si="91"/>
        <v>0</v>
      </c>
      <c r="Q1214" s="91">
        <f t="shared" si="92"/>
        <v>1</v>
      </c>
      <c r="R1214" s="93">
        <f t="shared" si="93"/>
        <v>0</v>
      </c>
      <c r="S1214" s="91">
        <f t="shared" si="94"/>
        <v>0</v>
      </c>
    </row>
    <row r="1215" spans="1:19" x14ac:dyDescent="0.25">
      <c r="A1215" s="104">
        <v>40626.607152777775</v>
      </c>
      <c r="B1215" s="105">
        <v>59.990001678466797</v>
      </c>
      <c r="C1215" s="106"/>
      <c r="O1215" s="91">
        <f t="shared" si="90"/>
        <v>1</v>
      </c>
      <c r="P1215" s="91">
        <f t="shared" si="91"/>
        <v>0</v>
      </c>
      <c r="Q1215" s="91">
        <f t="shared" si="92"/>
        <v>1</v>
      </c>
      <c r="R1215" s="93">
        <f t="shared" si="93"/>
        <v>-9.9945068359375E-4</v>
      </c>
      <c r="S1215" s="91">
        <f t="shared" si="94"/>
        <v>9.9945068359375E-4</v>
      </c>
    </row>
    <row r="1216" spans="1:19" x14ac:dyDescent="0.25">
      <c r="A1216" s="104">
        <v>40626.607175925928</v>
      </c>
      <c r="B1216" s="105">
        <v>59.988998413085937</v>
      </c>
      <c r="C1216" s="106"/>
      <c r="O1216" s="91">
        <f t="shared" si="90"/>
        <v>1</v>
      </c>
      <c r="P1216" s="91">
        <f t="shared" si="91"/>
        <v>0</v>
      </c>
      <c r="Q1216" s="91">
        <f t="shared" si="92"/>
        <v>1</v>
      </c>
      <c r="R1216" s="93">
        <f t="shared" si="93"/>
        <v>-1.003265380859375E-3</v>
      </c>
      <c r="S1216" s="91">
        <f t="shared" si="94"/>
        <v>1.003265380859375E-3</v>
      </c>
    </row>
    <row r="1217" spans="1:19" x14ac:dyDescent="0.25">
      <c r="A1217" s="104">
        <v>40626.607199074075</v>
      </c>
      <c r="B1217" s="105">
        <v>59.986000061035156</v>
      </c>
      <c r="C1217" s="106"/>
      <c r="O1217" s="91">
        <f t="shared" si="90"/>
        <v>1</v>
      </c>
      <c r="P1217" s="91">
        <f t="shared" si="91"/>
        <v>0</v>
      </c>
      <c r="Q1217" s="91">
        <f t="shared" si="92"/>
        <v>1</v>
      </c>
      <c r="R1217" s="93">
        <f t="shared" si="93"/>
        <v>-2.99835205078125E-3</v>
      </c>
      <c r="S1217" s="91">
        <f t="shared" si="94"/>
        <v>2.99835205078125E-3</v>
      </c>
    </row>
    <row r="1218" spans="1:19" x14ac:dyDescent="0.25">
      <c r="A1218" s="104">
        <v>40626.607222222221</v>
      </c>
      <c r="B1218" s="105">
        <v>59.984001159667969</v>
      </c>
      <c r="C1218" s="106"/>
      <c r="O1218" s="91">
        <f t="shared" si="90"/>
        <v>1</v>
      </c>
      <c r="P1218" s="91">
        <f t="shared" si="91"/>
        <v>0</v>
      </c>
      <c r="Q1218" s="91">
        <f t="shared" si="92"/>
        <v>1</v>
      </c>
      <c r="R1218" s="93">
        <f t="shared" si="93"/>
        <v>-1.9989013671875E-3</v>
      </c>
      <c r="S1218" s="91">
        <f t="shared" si="94"/>
        <v>1.9989013671875E-3</v>
      </c>
    </row>
    <row r="1219" spans="1:19" x14ac:dyDescent="0.25">
      <c r="A1219" s="104">
        <v>40626.607245370367</v>
      </c>
      <c r="B1219" s="105">
        <v>59.981998443603516</v>
      </c>
      <c r="C1219" s="106"/>
      <c r="O1219" s="91">
        <f t="shared" si="90"/>
        <v>1</v>
      </c>
      <c r="P1219" s="91">
        <f t="shared" si="91"/>
        <v>0</v>
      </c>
      <c r="Q1219" s="91">
        <f t="shared" si="92"/>
        <v>1</v>
      </c>
      <c r="R1219" s="93">
        <f t="shared" si="93"/>
        <v>-2.002716064453125E-3</v>
      </c>
      <c r="S1219" s="91">
        <f t="shared" si="94"/>
        <v>2.002716064453125E-3</v>
      </c>
    </row>
    <row r="1220" spans="1:19" x14ac:dyDescent="0.25">
      <c r="A1220" s="104">
        <v>40626.607268518521</v>
      </c>
      <c r="B1220" s="105">
        <v>59.986000061035156</v>
      </c>
      <c r="C1220" s="106"/>
      <c r="O1220" s="91">
        <f t="shared" si="90"/>
        <v>1</v>
      </c>
      <c r="P1220" s="91">
        <f t="shared" si="91"/>
        <v>0</v>
      </c>
      <c r="Q1220" s="91">
        <f t="shared" si="92"/>
        <v>1</v>
      </c>
      <c r="R1220" s="93">
        <f t="shared" si="93"/>
        <v>4.001617431640625E-3</v>
      </c>
      <c r="S1220" s="91">
        <f t="shared" si="94"/>
        <v>4.001617431640625E-3</v>
      </c>
    </row>
    <row r="1221" spans="1:19" x14ac:dyDescent="0.25">
      <c r="A1221" s="104">
        <v>40626.607291666667</v>
      </c>
      <c r="B1221" s="105">
        <v>59.988998413085937</v>
      </c>
      <c r="C1221" s="106"/>
      <c r="O1221" s="91">
        <f t="shared" si="90"/>
        <v>1</v>
      </c>
      <c r="P1221" s="91">
        <f t="shared" si="91"/>
        <v>0</v>
      </c>
      <c r="Q1221" s="91">
        <f t="shared" si="92"/>
        <v>1</v>
      </c>
      <c r="R1221" s="93">
        <f t="shared" si="93"/>
        <v>2.99835205078125E-3</v>
      </c>
      <c r="S1221" s="91">
        <f t="shared" si="94"/>
        <v>2.99835205078125E-3</v>
      </c>
    </row>
    <row r="1222" spans="1:19" x14ac:dyDescent="0.25">
      <c r="A1222" s="104">
        <v>40626.607314814813</v>
      </c>
      <c r="B1222" s="105">
        <v>59.986000061035156</v>
      </c>
      <c r="C1222" s="106"/>
      <c r="O1222" s="91">
        <f t="shared" si="90"/>
        <v>1</v>
      </c>
      <c r="P1222" s="91">
        <f t="shared" si="91"/>
        <v>0</v>
      </c>
      <c r="Q1222" s="91">
        <f t="shared" si="92"/>
        <v>1</v>
      </c>
      <c r="R1222" s="93">
        <f t="shared" si="93"/>
        <v>-2.99835205078125E-3</v>
      </c>
      <c r="S1222" s="91">
        <f t="shared" si="94"/>
        <v>2.99835205078125E-3</v>
      </c>
    </row>
    <row r="1223" spans="1:19" x14ac:dyDescent="0.25">
      <c r="A1223" s="104">
        <v>40626.60733796296</v>
      </c>
      <c r="B1223" s="105">
        <v>59.986000061035156</v>
      </c>
      <c r="C1223" s="106"/>
      <c r="O1223" s="91">
        <f t="shared" si="90"/>
        <v>1</v>
      </c>
      <c r="P1223" s="91">
        <f t="shared" si="91"/>
        <v>0</v>
      </c>
      <c r="Q1223" s="91">
        <f t="shared" si="92"/>
        <v>1</v>
      </c>
      <c r="R1223" s="93">
        <f t="shared" si="93"/>
        <v>0</v>
      </c>
      <c r="S1223" s="91">
        <f t="shared" si="94"/>
        <v>0</v>
      </c>
    </row>
    <row r="1224" spans="1:19" x14ac:dyDescent="0.25">
      <c r="A1224" s="104">
        <v>40626.607361111113</v>
      </c>
      <c r="B1224" s="105">
        <v>59.98699951171875</v>
      </c>
      <c r="C1224" s="106"/>
      <c r="O1224" s="91">
        <f t="shared" ref="O1224:O1287" si="95">IF(ROW()&lt;$O$5,0,1)</f>
        <v>1</v>
      </c>
      <c r="P1224" s="91">
        <f t="shared" ref="P1224:P1287" si="96">IF((O1224=1)*(B1224&gt;$P$2),1,0)</f>
        <v>0</v>
      </c>
      <c r="Q1224" s="91">
        <f t="shared" si="92"/>
        <v>1</v>
      </c>
      <c r="R1224" s="93">
        <f t="shared" si="93"/>
        <v>9.9945068359375E-4</v>
      </c>
      <c r="S1224" s="91">
        <f t="shared" si="94"/>
        <v>9.9945068359375E-4</v>
      </c>
    </row>
    <row r="1225" spans="1:19" x14ac:dyDescent="0.25">
      <c r="A1225" s="104">
        <v>40626.60738425926</v>
      </c>
      <c r="B1225" s="105">
        <v>59.987998962402344</v>
      </c>
      <c r="C1225" s="106"/>
      <c r="O1225" s="91">
        <f t="shared" si="95"/>
        <v>1</v>
      </c>
      <c r="P1225" s="91">
        <f t="shared" si="96"/>
        <v>0</v>
      </c>
      <c r="Q1225" s="91">
        <f t="shared" ref="Q1225:Q1288" si="97">IF(ROW()&lt;O$3,0,1)</f>
        <v>1</v>
      </c>
      <c r="R1225" s="93">
        <f t="shared" ref="R1225:R1288" si="98">B1225-B1224</f>
        <v>9.9945068359375E-4</v>
      </c>
      <c r="S1225" s="91">
        <f t="shared" ref="S1225:S1288" si="99">ABS(R1225)</f>
        <v>9.9945068359375E-4</v>
      </c>
    </row>
    <row r="1226" spans="1:19" x14ac:dyDescent="0.25">
      <c r="A1226" s="104">
        <v>40626.607407407406</v>
      </c>
      <c r="B1226" s="105">
        <v>59.987998962402344</v>
      </c>
      <c r="C1226" s="106"/>
      <c r="O1226" s="91">
        <f t="shared" si="95"/>
        <v>1</v>
      </c>
      <c r="P1226" s="91">
        <f t="shared" si="96"/>
        <v>0</v>
      </c>
      <c r="Q1226" s="91">
        <f t="shared" si="97"/>
        <v>1</v>
      </c>
      <c r="R1226" s="93">
        <f t="shared" si="98"/>
        <v>0</v>
      </c>
      <c r="S1226" s="91">
        <f t="shared" si="99"/>
        <v>0</v>
      </c>
    </row>
    <row r="1227" spans="1:19" x14ac:dyDescent="0.25">
      <c r="A1227" s="104">
        <v>40626.607430555552</v>
      </c>
      <c r="B1227" s="105">
        <v>59.986000061035156</v>
      </c>
      <c r="C1227" s="106"/>
      <c r="O1227" s="91">
        <f t="shared" si="95"/>
        <v>1</v>
      </c>
      <c r="P1227" s="91">
        <f t="shared" si="96"/>
        <v>0</v>
      </c>
      <c r="Q1227" s="91">
        <f t="shared" si="97"/>
        <v>1</v>
      </c>
      <c r="R1227" s="93">
        <f t="shared" si="98"/>
        <v>-1.9989013671875E-3</v>
      </c>
      <c r="S1227" s="91">
        <f t="shared" si="99"/>
        <v>1.9989013671875E-3</v>
      </c>
    </row>
    <row r="1228" spans="1:19" x14ac:dyDescent="0.25">
      <c r="A1228" s="104">
        <v>40626.607453703706</v>
      </c>
      <c r="B1228" s="105">
        <v>59.983001708984375</v>
      </c>
      <c r="C1228" s="106"/>
      <c r="O1228" s="91">
        <f t="shared" si="95"/>
        <v>1</v>
      </c>
      <c r="P1228" s="91">
        <f t="shared" si="96"/>
        <v>0</v>
      </c>
      <c r="Q1228" s="91">
        <f t="shared" si="97"/>
        <v>1</v>
      </c>
      <c r="R1228" s="93">
        <f t="shared" si="98"/>
        <v>-2.99835205078125E-3</v>
      </c>
      <c r="S1228" s="91">
        <f t="shared" si="99"/>
        <v>2.99835205078125E-3</v>
      </c>
    </row>
    <row r="1229" spans="1:19" x14ac:dyDescent="0.25">
      <c r="A1229" s="104">
        <v>40626.607476851852</v>
      </c>
      <c r="B1229" s="105">
        <v>59.980998992919922</v>
      </c>
      <c r="C1229" s="106"/>
      <c r="O1229" s="91">
        <f t="shared" si="95"/>
        <v>1</v>
      </c>
      <c r="P1229" s="91">
        <f t="shared" si="96"/>
        <v>0</v>
      </c>
      <c r="Q1229" s="91">
        <f t="shared" si="97"/>
        <v>1</v>
      </c>
      <c r="R1229" s="93">
        <f t="shared" si="98"/>
        <v>-2.002716064453125E-3</v>
      </c>
      <c r="S1229" s="91">
        <f t="shared" si="99"/>
        <v>2.002716064453125E-3</v>
      </c>
    </row>
    <row r="1230" spans="1:19" x14ac:dyDescent="0.25">
      <c r="A1230" s="104">
        <v>40626.607499999998</v>
      </c>
      <c r="B1230" s="105">
        <v>59.981998443603516</v>
      </c>
      <c r="C1230" s="106"/>
      <c r="O1230" s="91">
        <f t="shared" si="95"/>
        <v>1</v>
      </c>
      <c r="P1230" s="91">
        <f t="shared" si="96"/>
        <v>0</v>
      </c>
      <c r="Q1230" s="91">
        <f t="shared" si="97"/>
        <v>1</v>
      </c>
      <c r="R1230" s="93">
        <f t="shared" si="98"/>
        <v>9.9945068359375E-4</v>
      </c>
      <c r="S1230" s="91">
        <f t="shared" si="99"/>
        <v>9.9945068359375E-4</v>
      </c>
    </row>
    <row r="1231" spans="1:19" x14ac:dyDescent="0.25">
      <c r="A1231" s="104">
        <v>40626.607523148145</v>
      </c>
      <c r="B1231" s="105">
        <v>59.980998992919922</v>
      </c>
      <c r="C1231" s="106"/>
      <c r="O1231" s="91">
        <f t="shared" si="95"/>
        <v>1</v>
      </c>
      <c r="P1231" s="91">
        <f t="shared" si="96"/>
        <v>0</v>
      </c>
      <c r="Q1231" s="91">
        <f t="shared" si="97"/>
        <v>1</v>
      </c>
      <c r="R1231" s="93">
        <f t="shared" si="98"/>
        <v>-9.9945068359375E-4</v>
      </c>
      <c r="S1231" s="91">
        <f t="shared" si="99"/>
        <v>9.9945068359375E-4</v>
      </c>
    </row>
    <row r="1232" spans="1:19" x14ac:dyDescent="0.25">
      <c r="A1232" s="104">
        <v>40626.607546296298</v>
      </c>
      <c r="B1232" s="105">
        <v>59.980998992919922</v>
      </c>
      <c r="C1232" s="106"/>
      <c r="O1232" s="91">
        <f t="shared" si="95"/>
        <v>1</v>
      </c>
      <c r="P1232" s="91">
        <f t="shared" si="96"/>
        <v>0</v>
      </c>
      <c r="Q1232" s="91">
        <f t="shared" si="97"/>
        <v>1</v>
      </c>
      <c r="R1232" s="93">
        <f t="shared" si="98"/>
        <v>0</v>
      </c>
      <c r="S1232" s="91">
        <f t="shared" si="99"/>
        <v>0</v>
      </c>
    </row>
    <row r="1233" spans="1:19" x14ac:dyDescent="0.25">
      <c r="A1233" s="104">
        <v>40626.607569444444</v>
      </c>
      <c r="B1233" s="105">
        <v>59.977001190185547</v>
      </c>
      <c r="C1233" s="106"/>
      <c r="O1233" s="91">
        <f t="shared" si="95"/>
        <v>1</v>
      </c>
      <c r="P1233" s="91">
        <f t="shared" si="96"/>
        <v>0</v>
      </c>
      <c r="Q1233" s="91">
        <f t="shared" si="97"/>
        <v>1</v>
      </c>
      <c r="R1233" s="93">
        <f t="shared" si="98"/>
        <v>-3.997802734375E-3</v>
      </c>
      <c r="S1233" s="91">
        <f t="shared" si="99"/>
        <v>3.997802734375E-3</v>
      </c>
    </row>
    <row r="1234" spans="1:19" x14ac:dyDescent="0.25">
      <c r="A1234" s="104">
        <v>40626.607592592591</v>
      </c>
      <c r="B1234" s="105">
        <v>59.9739990234375</v>
      </c>
      <c r="C1234" s="106"/>
      <c r="O1234" s="91">
        <f t="shared" si="95"/>
        <v>1</v>
      </c>
      <c r="P1234" s="91">
        <f t="shared" si="96"/>
        <v>0</v>
      </c>
      <c r="Q1234" s="91">
        <f t="shared" si="97"/>
        <v>1</v>
      </c>
      <c r="R1234" s="93">
        <f t="shared" si="98"/>
        <v>-3.002166748046875E-3</v>
      </c>
      <c r="S1234" s="91">
        <f t="shared" si="99"/>
        <v>3.002166748046875E-3</v>
      </c>
    </row>
    <row r="1235" spans="1:19" x14ac:dyDescent="0.25">
      <c r="A1235" s="104">
        <v>40626.607615740744</v>
      </c>
      <c r="B1235" s="105">
        <v>59.9739990234375</v>
      </c>
      <c r="C1235" s="106"/>
      <c r="O1235" s="91">
        <f t="shared" si="95"/>
        <v>1</v>
      </c>
      <c r="P1235" s="91">
        <f t="shared" si="96"/>
        <v>0</v>
      </c>
      <c r="Q1235" s="91">
        <f t="shared" si="97"/>
        <v>1</v>
      </c>
      <c r="R1235" s="93">
        <f t="shared" si="98"/>
        <v>0</v>
      </c>
      <c r="S1235" s="91">
        <f t="shared" si="99"/>
        <v>0</v>
      </c>
    </row>
    <row r="1236" spans="1:19" x14ac:dyDescent="0.25">
      <c r="A1236" s="104">
        <v>40626.607638888891</v>
      </c>
      <c r="B1236" s="105">
        <v>59.979000091552734</v>
      </c>
      <c r="C1236" s="106"/>
      <c r="O1236" s="91">
        <f t="shared" si="95"/>
        <v>1</v>
      </c>
      <c r="P1236" s="91">
        <f t="shared" si="96"/>
        <v>0</v>
      </c>
      <c r="Q1236" s="91">
        <f t="shared" si="97"/>
        <v>1</v>
      </c>
      <c r="R1236" s="93">
        <f t="shared" si="98"/>
        <v>5.001068115234375E-3</v>
      </c>
      <c r="S1236" s="91">
        <f t="shared" si="99"/>
        <v>5.001068115234375E-3</v>
      </c>
    </row>
    <row r="1237" spans="1:19" x14ac:dyDescent="0.25">
      <c r="A1237" s="104">
        <v>40626.607662037037</v>
      </c>
      <c r="B1237" s="105">
        <v>59.978000640869141</v>
      </c>
      <c r="C1237" s="106"/>
      <c r="O1237" s="91">
        <f t="shared" si="95"/>
        <v>1</v>
      </c>
      <c r="P1237" s="91">
        <f t="shared" si="96"/>
        <v>0</v>
      </c>
      <c r="Q1237" s="91">
        <f t="shared" si="97"/>
        <v>1</v>
      </c>
      <c r="R1237" s="93">
        <f t="shared" si="98"/>
        <v>-9.9945068359375E-4</v>
      </c>
      <c r="S1237" s="91">
        <f t="shared" si="99"/>
        <v>9.9945068359375E-4</v>
      </c>
    </row>
    <row r="1238" spans="1:19" x14ac:dyDescent="0.25">
      <c r="A1238" s="104">
        <v>40626.607685185183</v>
      </c>
      <c r="B1238" s="105">
        <v>59.9739990234375</v>
      </c>
      <c r="C1238" s="106"/>
      <c r="O1238" s="91">
        <f t="shared" si="95"/>
        <v>1</v>
      </c>
      <c r="P1238" s="91">
        <f t="shared" si="96"/>
        <v>0</v>
      </c>
      <c r="Q1238" s="91">
        <f t="shared" si="97"/>
        <v>1</v>
      </c>
      <c r="R1238" s="93">
        <f t="shared" si="98"/>
        <v>-4.001617431640625E-3</v>
      </c>
      <c r="S1238" s="91">
        <f t="shared" si="99"/>
        <v>4.001617431640625E-3</v>
      </c>
    </row>
    <row r="1239" spans="1:19" x14ac:dyDescent="0.25">
      <c r="A1239" s="104">
        <v>40626.607708333337</v>
      </c>
      <c r="B1239" s="105">
        <v>59.9739990234375</v>
      </c>
      <c r="C1239" s="106"/>
      <c r="O1239" s="91">
        <f t="shared" si="95"/>
        <v>1</v>
      </c>
      <c r="P1239" s="91">
        <f t="shared" si="96"/>
        <v>0</v>
      </c>
      <c r="Q1239" s="91">
        <f t="shared" si="97"/>
        <v>1</v>
      </c>
      <c r="R1239" s="93">
        <f t="shared" si="98"/>
        <v>0</v>
      </c>
      <c r="S1239" s="91">
        <f t="shared" si="99"/>
        <v>0</v>
      </c>
    </row>
    <row r="1240" spans="1:19" x14ac:dyDescent="0.25">
      <c r="A1240" s="104">
        <v>40626.607731481483</v>
      </c>
      <c r="B1240" s="105">
        <v>59.976001739501953</v>
      </c>
      <c r="C1240" s="106"/>
      <c r="O1240" s="91">
        <f t="shared" si="95"/>
        <v>1</v>
      </c>
      <c r="P1240" s="91">
        <f t="shared" si="96"/>
        <v>0</v>
      </c>
      <c r="Q1240" s="91">
        <f t="shared" si="97"/>
        <v>1</v>
      </c>
      <c r="R1240" s="93">
        <f t="shared" si="98"/>
        <v>2.002716064453125E-3</v>
      </c>
      <c r="S1240" s="91">
        <f t="shared" si="99"/>
        <v>2.002716064453125E-3</v>
      </c>
    </row>
    <row r="1241" spans="1:19" x14ac:dyDescent="0.25">
      <c r="A1241" s="104">
        <v>40626.607754629629</v>
      </c>
      <c r="B1241" s="105">
        <v>59.978000640869141</v>
      </c>
      <c r="C1241" s="106"/>
      <c r="O1241" s="91">
        <f t="shared" si="95"/>
        <v>1</v>
      </c>
      <c r="P1241" s="91">
        <f t="shared" si="96"/>
        <v>0</v>
      </c>
      <c r="Q1241" s="91">
        <f t="shared" si="97"/>
        <v>1</v>
      </c>
      <c r="R1241" s="93">
        <f t="shared" si="98"/>
        <v>1.9989013671875E-3</v>
      </c>
      <c r="S1241" s="91">
        <f t="shared" si="99"/>
        <v>1.9989013671875E-3</v>
      </c>
    </row>
    <row r="1242" spans="1:19" x14ac:dyDescent="0.25">
      <c r="A1242" s="104">
        <v>40626.607777777775</v>
      </c>
      <c r="B1242" s="105">
        <v>59.980998992919922</v>
      </c>
      <c r="C1242" s="106"/>
      <c r="O1242" s="91">
        <f t="shared" si="95"/>
        <v>1</v>
      </c>
      <c r="P1242" s="91">
        <f t="shared" si="96"/>
        <v>0</v>
      </c>
      <c r="Q1242" s="91">
        <f t="shared" si="97"/>
        <v>1</v>
      </c>
      <c r="R1242" s="93">
        <f t="shared" si="98"/>
        <v>2.99835205078125E-3</v>
      </c>
      <c r="S1242" s="91">
        <f t="shared" si="99"/>
        <v>2.99835205078125E-3</v>
      </c>
    </row>
    <row r="1243" spans="1:19" x14ac:dyDescent="0.25">
      <c r="A1243" s="104">
        <v>40626.607800925929</v>
      </c>
      <c r="B1243" s="105">
        <v>59.980998992919922</v>
      </c>
      <c r="C1243" s="106"/>
      <c r="O1243" s="91">
        <f t="shared" si="95"/>
        <v>1</v>
      </c>
      <c r="P1243" s="91">
        <f t="shared" si="96"/>
        <v>0</v>
      </c>
      <c r="Q1243" s="91">
        <f t="shared" si="97"/>
        <v>1</v>
      </c>
      <c r="R1243" s="93">
        <f t="shared" si="98"/>
        <v>0</v>
      </c>
      <c r="S1243" s="91">
        <f t="shared" si="99"/>
        <v>0</v>
      </c>
    </row>
    <row r="1244" spans="1:19" x14ac:dyDescent="0.25">
      <c r="A1244" s="104">
        <v>40626.607824074075</v>
      </c>
      <c r="B1244" s="105">
        <v>59.985000610351563</v>
      </c>
      <c r="C1244" s="106"/>
      <c r="O1244" s="91">
        <f t="shared" si="95"/>
        <v>1</v>
      </c>
      <c r="P1244" s="91">
        <f t="shared" si="96"/>
        <v>0</v>
      </c>
      <c r="Q1244" s="91">
        <f t="shared" si="97"/>
        <v>1</v>
      </c>
      <c r="R1244" s="93">
        <f t="shared" si="98"/>
        <v>4.001617431640625E-3</v>
      </c>
      <c r="S1244" s="91">
        <f t="shared" si="99"/>
        <v>4.001617431640625E-3</v>
      </c>
    </row>
    <row r="1245" spans="1:19" x14ac:dyDescent="0.25">
      <c r="A1245" s="104">
        <v>40626.607847222222</v>
      </c>
      <c r="B1245" s="105">
        <v>59.987998962402344</v>
      </c>
      <c r="C1245" s="106"/>
      <c r="O1245" s="91">
        <f t="shared" si="95"/>
        <v>1</v>
      </c>
      <c r="P1245" s="91">
        <f t="shared" si="96"/>
        <v>0</v>
      </c>
      <c r="Q1245" s="91">
        <f t="shared" si="97"/>
        <v>1</v>
      </c>
      <c r="R1245" s="93">
        <f t="shared" si="98"/>
        <v>2.99835205078125E-3</v>
      </c>
      <c r="S1245" s="91">
        <f t="shared" si="99"/>
        <v>2.99835205078125E-3</v>
      </c>
    </row>
    <row r="1246" spans="1:19" x14ac:dyDescent="0.25">
      <c r="A1246" s="104">
        <v>40626.607870370368</v>
      </c>
      <c r="B1246" s="105">
        <v>59.988998413085937</v>
      </c>
      <c r="C1246" s="106"/>
      <c r="O1246" s="91">
        <f t="shared" si="95"/>
        <v>1</v>
      </c>
      <c r="P1246" s="91">
        <f t="shared" si="96"/>
        <v>0</v>
      </c>
      <c r="Q1246" s="91">
        <f t="shared" si="97"/>
        <v>1</v>
      </c>
      <c r="R1246" s="93">
        <f t="shared" si="98"/>
        <v>9.9945068359375E-4</v>
      </c>
      <c r="S1246" s="91">
        <f t="shared" si="99"/>
        <v>9.9945068359375E-4</v>
      </c>
    </row>
    <row r="1247" spans="1:19" x14ac:dyDescent="0.25">
      <c r="A1247" s="104">
        <v>40626.607893518521</v>
      </c>
      <c r="B1247" s="105">
        <v>59.995998382568359</v>
      </c>
      <c r="C1247" s="106"/>
      <c r="O1247" s="91">
        <f t="shared" si="95"/>
        <v>1</v>
      </c>
      <c r="P1247" s="91">
        <f t="shared" si="96"/>
        <v>0</v>
      </c>
      <c r="Q1247" s="91">
        <f t="shared" si="97"/>
        <v>1</v>
      </c>
      <c r="R1247" s="93">
        <f t="shared" si="98"/>
        <v>6.999969482421875E-3</v>
      </c>
      <c r="S1247" s="91">
        <f t="shared" si="99"/>
        <v>6.999969482421875E-3</v>
      </c>
    </row>
    <row r="1248" spans="1:19" x14ac:dyDescent="0.25">
      <c r="A1248" s="104">
        <v>40626.607916666668</v>
      </c>
      <c r="B1248" s="105">
        <v>59.998001098632813</v>
      </c>
      <c r="C1248" s="106"/>
      <c r="O1248" s="91">
        <f t="shared" si="95"/>
        <v>1</v>
      </c>
      <c r="P1248" s="91">
        <f t="shared" si="96"/>
        <v>0</v>
      </c>
      <c r="Q1248" s="91">
        <f t="shared" si="97"/>
        <v>1</v>
      </c>
      <c r="R1248" s="93">
        <f t="shared" si="98"/>
        <v>2.002716064453125E-3</v>
      </c>
      <c r="S1248" s="91">
        <f t="shared" si="99"/>
        <v>2.002716064453125E-3</v>
      </c>
    </row>
    <row r="1249" spans="1:19" x14ac:dyDescent="0.25">
      <c r="A1249" s="104">
        <v>40626.607939814814</v>
      </c>
      <c r="B1249" s="105">
        <v>60.002998352050781</v>
      </c>
      <c r="C1249" s="106"/>
      <c r="O1249" s="91">
        <f t="shared" si="95"/>
        <v>1</v>
      </c>
      <c r="P1249" s="91">
        <f t="shared" si="96"/>
        <v>1</v>
      </c>
      <c r="Q1249" s="91">
        <f t="shared" si="97"/>
        <v>1</v>
      </c>
      <c r="R1249" s="93">
        <f t="shared" si="98"/>
        <v>4.99725341796875E-3</v>
      </c>
      <c r="S1249" s="91">
        <f t="shared" si="99"/>
        <v>4.99725341796875E-3</v>
      </c>
    </row>
    <row r="1250" spans="1:19" x14ac:dyDescent="0.25">
      <c r="A1250" s="104">
        <v>40626.60796296296</v>
      </c>
      <c r="B1250" s="105">
        <v>60.012001037597656</v>
      </c>
      <c r="C1250" s="106"/>
      <c r="O1250" s="91">
        <f t="shared" si="95"/>
        <v>1</v>
      </c>
      <c r="P1250" s="91">
        <f t="shared" si="96"/>
        <v>1</v>
      </c>
      <c r="Q1250" s="91">
        <f t="shared" si="97"/>
        <v>1</v>
      </c>
      <c r="R1250" s="93">
        <f t="shared" si="98"/>
        <v>9.002685546875E-3</v>
      </c>
      <c r="S1250" s="91">
        <f t="shared" si="99"/>
        <v>9.002685546875E-3</v>
      </c>
    </row>
    <row r="1251" spans="1:19" x14ac:dyDescent="0.25">
      <c r="A1251" s="104">
        <v>40626.607986111114</v>
      </c>
      <c r="B1251" s="105">
        <v>60.014999389648438</v>
      </c>
      <c r="C1251" s="106"/>
      <c r="O1251" s="91">
        <f t="shared" si="95"/>
        <v>1</v>
      </c>
      <c r="P1251" s="91">
        <f t="shared" si="96"/>
        <v>1</v>
      </c>
      <c r="Q1251" s="91">
        <f t="shared" si="97"/>
        <v>1</v>
      </c>
      <c r="R1251" s="93">
        <f t="shared" si="98"/>
        <v>2.99835205078125E-3</v>
      </c>
      <c r="S1251" s="91">
        <f t="shared" si="99"/>
        <v>2.99835205078125E-3</v>
      </c>
    </row>
    <row r="1252" spans="1:19" x14ac:dyDescent="0.25">
      <c r="A1252" s="104">
        <v>40626.60800925926</v>
      </c>
      <c r="B1252" s="105">
        <v>60.019001007080078</v>
      </c>
      <c r="C1252" s="106"/>
      <c r="O1252" s="91">
        <f t="shared" si="95"/>
        <v>1</v>
      </c>
      <c r="P1252" s="91">
        <f t="shared" si="96"/>
        <v>1</v>
      </c>
      <c r="Q1252" s="91">
        <f t="shared" si="97"/>
        <v>1</v>
      </c>
      <c r="R1252" s="93">
        <f t="shared" si="98"/>
        <v>4.001617431640625E-3</v>
      </c>
      <c r="S1252" s="91">
        <f t="shared" si="99"/>
        <v>4.001617431640625E-3</v>
      </c>
    </row>
    <row r="1253" spans="1:19" x14ac:dyDescent="0.25">
      <c r="A1253" s="104">
        <v>40626.608032407406</v>
      </c>
      <c r="B1253" s="105">
        <v>60.020000457763672</v>
      </c>
      <c r="C1253" s="106"/>
      <c r="O1253" s="91">
        <f t="shared" si="95"/>
        <v>1</v>
      </c>
      <c r="P1253" s="91">
        <f t="shared" si="96"/>
        <v>1</v>
      </c>
      <c r="Q1253" s="91">
        <f t="shared" si="97"/>
        <v>1</v>
      </c>
      <c r="R1253" s="93">
        <f t="shared" si="98"/>
        <v>9.9945068359375E-4</v>
      </c>
      <c r="S1253" s="91">
        <f t="shared" si="99"/>
        <v>9.9945068359375E-4</v>
      </c>
    </row>
    <row r="1254" spans="1:19" x14ac:dyDescent="0.25">
      <c r="A1254" s="104">
        <v>40626.608055555553</v>
      </c>
      <c r="B1254" s="105">
        <v>60.020000457763672</v>
      </c>
      <c r="C1254" s="106"/>
      <c r="O1254" s="91">
        <f t="shared" si="95"/>
        <v>1</v>
      </c>
      <c r="P1254" s="91">
        <f t="shared" si="96"/>
        <v>1</v>
      </c>
      <c r="Q1254" s="91">
        <f t="shared" si="97"/>
        <v>1</v>
      </c>
      <c r="R1254" s="93">
        <f t="shared" si="98"/>
        <v>0</v>
      </c>
      <c r="S1254" s="91">
        <f t="shared" si="99"/>
        <v>0</v>
      </c>
    </row>
    <row r="1255" spans="1:19" x14ac:dyDescent="0.25">
      <c r="A1255" s="104">
        <v>40626.608078703706</v>
      </c>
      <c r="B1255" s="105">
        <v>60.020000457763672</v>
      </c>
      <c r="C1255" s="106"/>
      <c r="O1255" s="91">
        <f t="shared" si="95"/>
        <v>1</v>
      </c>
      <c r="P1255" s="91">
        <f t="shared" si="96"/>
        <v>1</v>
      </c>
      <c r="Q1255" s="91">
        <f t="shared" si="97"/>
        <v>1</v>
      </c>
      <c r="R1255" s="93">
        <f t="shared" si="98"/>
        <v>0</v>
      </c>
      <c r="S1255" s="91">
        <f t="shared" si="99"/>
        <v>0</v>
      </c>
    </row>
    <row r="1256" spans="1:19" x14ac:dyDescent="0.25">
      <c r="A1256" s="104">
        <v>40626.608101851853</v>
      </c>
      <c r="B1256" s="105">
        <v>60.020999908447266</v>
      </c>
      <c r="C1256" s="106"/>
      <c r="O1256" s="91">
        <f t="shared" si="95"/>
        <v>1</v>
      </c>
      <c r="P1256" s="91">
        <f t="shared" si="96"/>
        <v>1</v>
      </c>
      <c r="Q1256" s="91">
        <f t="shared" si="97"/>
        <v>1</v>
      </c>
      <c r="R1256" s="93">
        <f t="shared" si="98"/>
        <v>9.9945068359375E-4</v>
      </c>
      <c r="S1256" s="91">
        <f t="shared" si="99"/>
        <v>9.9945068359375E-4</v>
      </c>
    </row>
    <row r="1257" spans="1:19" x14ac:dyDescent="0.25">
      <c r="A1257" s="104">
        <v>40626.608124999999</v>
      </c>
      <c r="B1257" s="105">
        <v>60.023998260498047</v>
      </c>
      <c r="C1257" s="106"/>
      <c r="O1257" s="91">
        <f t="shared" si="95"/>
        <v>1</v>
      </c>
      <c r="P1257" s="91">
        <f t="shared" si="96"/>
        <v>1</v>
      </c>
      <c r="Q1257" s="91">
        <f t="shared" si="97"/>
        <v>1</v>
      </c>
      <c r="R1257" s="93">
        <f t="shared" si="98"/>
        <v>2.99835205078125E-3</v>
      </c>
      <c r="S1257" s="91">
        <f t="shared" si="99"/>
        <v>2.99835205078125E-3</v>
      </c>
    </row>
    <row r="1258" spans="1:19" x14ac:dyDescent="0.25">
      <c r="A1258" s="104">
        <v>40626.608148148145</v>
      </c>
      <c r="B1258" s="105">
        <v>60.027000427246094</v>
      </c>
      <c r="C1258" s="106"/>
      <c r="O1258" s="91">
        <f t="shared" si="95"/>
        <v>1</v>
      </c>
      <c r="P1258" s="91">
        <f t="shared" si="96"/>
        <v>1</v>
      </c>
      <c r="Q1258" s="91">
        <f t="shared" si="97"/>
        <v>1</v>
      </c>
      <c r="R1258" s="93">
        <f t="shared" si="98"/>
        <v>3.002166748046875E-3</v>
      </c>
      <c r="S1258" s="91">
        <f t="shared" si="99"/>
        <v>3.002166748046875E-3</v>
      </c>
    </row>
    <row r="1259" spans="1:19" x14ac:dyDescent="0.25">
      <c r="A1259" s="104">
        <v>40626.608171296299</v>
      </c>
      <c r="B1259" s="105">
        <v>60.027999877929687</v>
      </c>
      <c r="C1259" s="106"/>
      <c r="O1259" s="91">
        <f t="shared" si="95"/>
        <v>1</v>
      </c>
      <c r="P1259" s="91">
        <f t="shared" si="96"/>
        <v>1</v>
      </c>
      <c r="Q1259" s="91">
        <f t="shared" si="97"/>
        <v>1</v>
      </c>
      <c r="R1259" s="93">
        <f t="shared" si="98"/>
        <v>9.9945068359375E-4</v>
      </c>
      <c r="S1259" s="91">
        <f t="shared" si="99"/>
        <v>9.9945068359375E-4</v>
      </c>
    </row>
    <row r="1260" spans="1:19" x14ac:dyDescent="0.25">
      <c r="A1260" s="104">
        <v>40626.608194444445</v>
      </c>
      <c r="B1260" s="105">
        <v>60.0260009765625</v>
      </c>
      <c r="C1260" s="106"/>
      <c r="O1260" s="91">
        <f t="shared" si="95"/>
        <v>1</v>
      </c>
      <c r="P1260" s="91">
        <f t="shared" si="96"/>
        <v>1</v>
      </c>
      <c r="Q1260" s="91">
        <f t="shared" si="97"/>
        <v>1</v>
      </c>
      <c r="R1260" s="93">
        <f t="shared" si="98"/>
        <v>-1.9989013671875E-3</v>
      </c>
      <c r="S1260" s="91">
        <f t="shared" si="99"/>
        <v>1.9989013671875E-3</v>
      </c>
    </row>
    <row r="1261" spans="1:19" x14ac:dyDescent="0.25">
      <c r="A1261" s="104">
        <v>40626.608217592591</v>
      </c>
      <c r="B1261" s="105">
        <v>60.0260009765625</v>
      </c>
      <c r="C1261" s="106"/>
      <c r="O1261" s="91">
        <f t="shared" si="95"/>
        <v>1</v>
      </c>
      <c r="P1261" s="91">
        <f t="shared" si="96"/>
        <v>1</v>
      </c>
      <c r="Q1261" s="91">
        <f t="shared" si="97"/>
        <v>1</v>
      </c>
      <c r="R1261" s="93">
        <f t="shared" si="98"/>
        <v>0</v>
      </c>
      <c r="S1261" s="91">
        <f t="shared" si="99"/>
        <v>0</v>
      </c>
    </row>
    <row r="1262" spans="1:19" x14ac:dyDescent="0.25">
      <c r="A1262" s="104">
        <v>40626.608240740738</v>
      </c>
      <c r="B1262" s="105">
        <v>60.027999877929687</v>
      </c>
      <c r="C1262" s="106"/>
      <c r="O1262" s="91">
        <f t="shared" si="95"/>
        <v>1</v>
      </c>
      <c r="P1262" s="91">
        <f t="shared" si="96"/>
        <v>1</v>
      </c>
      <c r="Q1262" s="91">
        <f t="shared" si="97"/>
        <v>1</v>
      </c>
      <c r="R1262" s="93">
        <f t="shared" si="98"/>
        <v>1.9989013671875E-3</v>
      </c>
      <c r="S1262" s="91">
        <f t="shared" si="99"/>
        <v>1.9989013671875E-3</v>
      </c>
    </row>
    <row r="1263" spans="1:19" x14ac:dyDescent="0.25">
      <c r="A1263" s="104">
        <v>40626.608263888891</v>
      </c>
      <c r="B1263" s="105">
        <v>60.028999328613281</v>
      </c>
      <c r="C1263" s="106"/>
      <c r="O1263" s="91">
        <f t="shared" si="95"/>
        <v>1</v>
      </c>
      <c r="P1263" s="91">
        <f t="shared" si="96"/>
        <v>1</v>
      </c>
      <c r="Q1263" s="91">
        <f t="shared" si="97"/>
        <v>1</v>
      </c>
      <c r="R1263" s="93">
        <f t="shared" si="98"/>
        <v>9.9945068359375E-4</v>
      </c>
      <c r="S1263" s="91">
        <f t="shared" si="99"/>
        <v>9.9945068359375E-4</v>
      </c>
    </row>
    <row r="1264" spans="1:19" x14ac:dyDescent="0.25">
      <c r="A1264" s="104">
        <v>40626.608287037037</v>
      </c>
      <c r="B1264" s="105">
        <v>60.029998779296875</v>
      </c>
      <c r="C1264" s="106"/>
      <c r="O1264" s="91">
        <f t="shared" si="95"/>
        <v>1</v>
      </c>
      <c r="P1264" s="91">
        <f t="shared" si="96"/>
        <v>1</v>
      </c>
      <c r="Q1264" s="91">
        <f t="shared" si="97"/>
        <v>1</v>
      </c>
      <c r="R1264" s="93">
        <f t="shared" si="98"/>
        <v>9.9945068359375E-4</v>
      </c>
      <c r="S1264" s="91">
        <f t="shared" si="99"/>
        <v>9.9945068359375E-4</v>
      </c>
    </row>
    <row r="1265" spans="1:19" x14ac:dyDescent="0.25">
      <c r="A1265" s="104">
        <v>40626.608310185184</v>
      </c>
      <c r="B1265" s="105">
        <v>60.030998229980469</v>
      </c>
      <c r="C1265" s="106"/>
      <c r="O1265" s="91">
        <f t="shared" si="95"/>
        <v>1</v>
      </c>
      <c r="P1265" s="91">
        <f t="shared" si="96"/>
        <v>1</v>
      </c>
      <c r="Q1265" s="91">
        <f t="shared" si="97"/>
        <v>1</v>
      </c>
      <c r="R1265" s="93">
        <f t="shared" si="98"/>
        <v>9.9945068359375E-4</v>
      </c>
      <c r="S1265" s="91">
        <f t="shared" si="99"/>
        <v>9.9945068359375E-4</v>
      </c>
    </row>
    <row r="1266" spans="1:19" x14ac:dyDescent="0.25">
      <c r="A1266" s="104">
        <v>40626.60833333333</v>
      </c>
      <c r="B1266" s="105">
        <v>60.030998229980469</v>
      </c>
      <c r="C1266" s="106"/>
      <c r="O1266" s="91">
        <f t="shared" si="95"/>
        <v>1</v>
      </c>
      <c r="P1266" s="91">
        <f t="shared" si="96"/>
        <v>1</v>
      </c>
      <c r="Q1266" s="91">
        <f t="shared" si="97"/>
        <v>1</v>
      </c>
      <c r="R1266" s="93">
        <f t="shared" si="98"/>
        <v>0</v>
      </c>
      <c r="S1266" s="91">
        <f t="shared" si="99"/>
        <v>0</v>
      </c>
    </row>
    <row r="1267" spans="1:19" x14ac:dyDescent="0.25">
      <c r="A1267" s="104">
        <v>40626.608356481483</v>
      </c>
      <c r="B1267" s="105">
        <v>60.030998229980469</v>
      </c>
      <c r="C1267" s="106"/>
      <c r="O1267" s="91">
        <f t="shared" si="95"/>
        <v>1</v>
      </c>
      <c r="P1267" s="91">
        <f t="shared" si="96"/>
        <v>1</v>
      </c>
      <c r="Q1267" s="91">
        <f t="shared" si="97"/>
        <v>1</v>
      </c>
      <c r="R1267" s="93">
        <f t="shared" si="98"/>
        <v>0</v>
      </c>
      <c r="S1267" s="91">
        <f t="shared" si="99"/>
        <v>0</v>
      </c>
    </row>
    <row r="1268" spans="1:19" x14ac:dyDescent="0.25">
      <c r="A1268" s="104">
        <v>40626.60837962963</v>
      </c>
      <c r="B1268" s="105">
        <v>60.029998779296875</v>
      </c>
      <c r="C1268" s="106"/>
      <c r="O1268" s="91">
        <f t="shared" si="95"/>
        <v>1</v>
      </c>
      <c r="P1268" s="91">
        <f t="shared" si="96"/>
        <v>1</v>
      </c>
      <c r="Q1268" s="91">
        <f t="shared" si="97"/>
        <v>1</v>
      </c>
      <c r="R1268" s="93">
        <f t="shared" si="98"/>
        <v>-9.9945068359375E-4</v>
      </c>
      <c r="S1268" s="91">
        <f t="shared" si="99"/>
        <v>9.9945068359375E-4</v>
      </c>
    </row>
    <row r="1269" spans="1:19" x14ac:dyDescent="0.25">
      <c r="A1269" s="104">
        <v>40626.608402777776</v>
      </c>
      <c r="B1269" s="105">
        <v>60.027000427246094</v>
      </c>
      <c r="C1269" s="106"/>
      <c r="O1269" s="91">
        <f t="shared" si="95"/>
        <v>1</v>
      </c>
      <c r="P1269" s="91">
        <f t="shared" si="96"/>
        <v>1</v>
      </c>
      <c r="Q1269" s="91">
        <f t="shared" si="97"/>
        <v>1</v>
      </c>
      <c r="R1269" s="93">
        <f t="shared" si="98"/>
        <v>-2.99835205078125E-3</v>
      </c>
      <c r="S1269" s="91">
        <f t="shared" si="99"/>
        <v>2.99835205078125E-3</v>
      </c>
    </row>
    <row r="1270" spans="1:19" x14ac:dyDescent="0.25">
      <c r="A1270" s="104">
        <v>40626.608425925922</v>
      </c>
      <c r="B1270" s="105">
        <v>60.029998779296875</v>
      </c>
      <c r="C1270" s="106"/>
      <c r="O1270" s="91">
        <f t="shared" si="95"/>
        <v>1</v>
      </c>
      <c r="P1270" s="91">
        <f t="shared" si="96"/>
        <v>1</v>
      </c>
      <c r="Q1270" s="91">
        <f t="shared" si="97"/>
        <v>1</v>
      </c>
      <c r="R1270" s="93">
        <f t="shared" si="98"/>
        <v>2.99835205078125E-3</v>
      </c>
      <c r="S1270" s="91">
        <f t="shared" si="99"/>
        <v>2.99835205078125E-3</v>
      </c>
    </row>
    <row r="1271" spans="1:19" x14ac:dyDescent="0.25">
      <c r="A1271" s="104">
        <v>40626.608449074076</v>
      </c>
      <c r="B1271" s="105">
        <v>60.023998260498047</v>
      </c>
      <c r="C1271" s="106"/>
      <c r="O1271" s="91">
        <f t="shared" si="95"/>
        <v>1</v>
      </c>
      <c r="P1271" s="91">
        <f t="shared" si="96"/>
        <v>1</v>
      </c>
      <c r="Q1271" s="91">
        <f t="shared" si="97"/>
        <v>1</v>
      </c>
      <c r="R1271" s="93">
        <f t="shared" si="98"/>
        <v>-6.000518798828125E-3</v>
      </c>
      <c r="S1271" s="91">
        <f t="shared" si="99"/>
        <v>6.000518798828125E-3</v>
      </c>
    </row>
    <row r="1272" spans="1:19" x14ac:dyDescent="0.25">
      <c r="A1272" s="104">
        <v>40626.608472222222</v>
      </c>
      <c r="B1272" s="105">
        <v>60.019001007080078</v>
      </c>
      <c r="C1272" s="106"/>
      <c r="O1272" s="91">
        <f t="shared" si="95"/>
        <v>1</v>
      </c>
      <c r="P1272" s="91">
        <f t="shared" si="96"/>
        <v>1</v>
      </c>
      <c r="Q1272" s="91">
        <f t="shared" si="97"/>
        <v>1</v>
      </c>
      <c r="R1272" s="93">
        <f t="shared" si="98"/>
        <v>-4.99725341796875E-3</v>
      </c>
      <c r="S1272" s="91">
        <f t="shared" si="99"/>
        <v>4.99725341796875E-3</v>
      </c>
    </row>
    <row r="1273" spans="1:19" x14ac:dyDescent="0.25">
      <c r="A1273" s="104">
        <v>40626.608495370368</v>
      </c>
      <c r="B1273" s="105">
        <v>60.018001556396484</v>
      </c>
      <c r="C1273" s="106"/>
      <c r="O1273" s="91">
        <f t="shared" si="95"/>
        <v>1</v>
      </c>
      <c r="P1273" s="91">
        <f t="shared" si="96"/>
        <v>1</v>
      </c>
      <c r="Q1273" s="91">
        <f t="shared" si="97"/>
        <v>1</v>
      </c>
      <c r="R1273" s="93">
        <f t="shared" si="98"/>
        <v>-9.9945068359375E-4</v>
      </c>
      <c r="S1273" s="91">
        <f t="shared" si="99"/>
        <v>9.9945068359375E-4</v>
      </c>
    </row>
    <row r="1274" spans="1:19" x14ac:dyDescent="0.25">
      <c r="A1274" s="104">
        <v>40626.608518518522</v>
      </c>
      <c r="B1274" s="105">
        <v>60.018001556396484</v>
      </c>
      <c r="C1274" s="106"/>
      <c r="O1274" s="91">
        <f t="shared" si="95"/>
        <v>1</v>
      </c>
      <c r="P1274" s="91">
        <f t="shared" si="96"/>
        <v>1</v>
      </c>
      <c r="Q1274" s="91">
        <f t="shared" si="97"/>
        <v>1</v>
      </c>
      <c r="R1274" s="93">
        <f t="shared" si="98"/>
        <v>0</v>
      </c>
      <c r="S1274" s="91">
        <f t="shared" si="99"/>
        <v>0</v>
      </c>
    </row>
    <row r="1275" spans="1:19" x14ac:dyDescent="0.25">
      <c r="A1275" s="104">
        <v>40626.608541666668</v>
      </c>
      <c r="B1275" s="105">
        <v>60.020999908447266</v>
      </c>
      <c r="C1275" s="106"/>
      <c r="O1275" s="91">
        <f t="shared" si="95"/>
        <v>1</v>
      </c>
      <c r="P1275" s="91">
        <f t="shared" si="96"/>
        <v>1</v>
      </c>
      <c r="Q1275" s="91">
        <f t="shared" si="97"/>
        <v>1</v>
      </c>
      <c r="R1275" s="93">
        <f t="shared" si="98"/>
        <v>2.99835205078125E-3</v>
      </c>
      <c r="S1275" s="91">
        <f t="shared" si="99"/>
        <v>2.99835205078125E-3</v>
      </c>
    </row>
    <row r="1276" spans="1:19" x14ac:dyDescent="0.25">
      <c r="A1276" s="104">
        <v>40626.608564814815</v>
      </c>
      <c r="B1276" s="105">
        <v>60.023998260498047</v>
      </c>
      <c r="C1276" s="106"/>
      <c r="O1276" s="91">
        <f t="shared" si="95"/>
        <v>1</v>
      </c>
      <c r="P1276" s="91">
        <f t="shared" si="96"/>
        <v>1</v>
      </c>
      <c r="Q1276" s="91">
        <f t="shared" si="97"/>
        <v>1</v>
      </c>
      <c r="R1276" s="93">
        <f t="shared" si="98"/>
        <v>2.99835205078125E-3</v>
      </c>
      <c r="S1276" s="91">
        <f t="shared" si="99"/>
        <v>2.99835205078125E-3</v>
      </c>
    </row>
    <row r="1277" spans="1:19" x14ac:dyDescent="0.25">
      <c r="A1277" s="104">
        <v>40626.608587962961</v>
      </c>
      <c r="B1277" s="105">
        <v>60.028999328613281</v>
      </c>
      <c r="C1277" s="106"/>
      <c r="O1277" s="91">
        <f t="shared" si="95"/>
        <v>1</v>
      </c>
      <c r="P1277" s="91">
        <f t="shared" si="96"/>
        <v>1</v>
      </c>
      <c r="Q1277" s="91">
        <f t="shared" si="97"/>
        <v>1</v>
      </c>
      <c r="R1277" s="93">
        <f t="shared" si="98"/>
        <v>5.001068115234375E-3</v>
      </c>
      <c r="S1277" s="91">
        <f t="shared" si="99"/>
        <v>5.001068115234375E-3</v>
      </c>
    </row>
    <row r="1278" spans="1:19" x14ac:dyDescent="0.25">
      <c r="A1278" s="104">
        <v>40626.608611111114</v>
      </c>
      <c r="B1278" s="105">
        <v>60.027999877929687</v>
      </c>
      <c r="C1278" s="106"/>
      <c r="O1278" s="91">
        <f t="shared" si="95"/>
        <v>1</v>
      </c>
      <c r="P1278" s="91">
        <f t="shared" si="96"/>
        <v>1</v>
      </c>
      <c r="Q1278" s="91">
        <f t="shared" si="97"/>
        <v>1</v>
      </c>
      <c r="R1278" s="93">
        <f t="shared" si="98"/>
        <v>-9.9945068359375E-4</v>
      </c>
      <c r="S1278" s="91">
        <f t="shared" si="99"/>
        <v>9.9945068359375E-4</v>
      </c>
    </row>
    <row r="1279" spans="1:19" x14ac:dyDescent="0.25">
      <c r="A1279" s="104">
        <v>40626.608634259261</v>
      </c>
      <c r="B1279" s="105">
        <v>60.025001525878906</v>
      </c>
      <c r="C1279" s="106"/>
      <c r="O1279" s="91">
        <f t="shared" si="95"/>
        <v>1</v>
      </c>
      <c r="P1279" s="91">
        <f t="shared" si="96"/>
        <v>1</v>
      </c>
      <c r="Q1279" s="91">
        <f t="shared" si="97"/>
        <v>1</v>
      </c>
      <c r="R1279" s="93">
        <f t="shared" si="98"/>
        <v>-2.99835205078125E-3</v>
      </c>
      <c r="S1279" s="91">
        <f t="shared" si="99"/>
        <v>2.99835205078125E-3</v>
      </c>
    </row>
    <row r="1280" spans="1:19" x14ac:dyDescent="0.25">
      <c r="A1280" s="104">
        <v>40626.608657407407</v>
      </c>
      <c r="B1280" s="105">
        <v>60.023998260498047</v>
      </c>
      <c r="C1280" s="106"/>
      <c r="O1280" s="91">
        <f t="shared" si="95"/>
        <v>1</v>
      </c>
      <c r="P1280" s="91">
        <f t="shared" si="96"/>
        <v>1</v>
      </c>
      <c r="Q1280" s="91">
        <f t="shared" si="97"/>
        <v>1</v>
      </c>
      <c r="R1280" s="93">
        <f t="shared" si="98"/>
        <v>-1.003265380859375E-3</v>
      </c>
      <c r="S1280" s="91">
        <f t="shared" si="99"/>
        <v>1.003265380859375E-3</v>
      </c>
    </row>
    <row r="1281" spans="1:19" x14ac:dyDescent="0.25">
      <c r="A1281" s="104">
        <v>40626.608680555553</v>
      </c>
      <c r="B1281" s="105">
        <v>60.020000457763672</v>
      </c>
      <c r="C1281" s="106"/>
      <c r="O1281" s="91">
        <f t="shared" si="95"/>
        <v>1</v>
      </c>
      <c r="P1281" s="91">
        <f t="shared" si="96"/>
        <v>1</v>
      </c>
      <c r="Q1281" s="91">
        <f t="shared" si="97"/>
        <v>1</v>
      </c>
      <c r="R1281" s="93">
        <f t="shared" si="98"/>
        <v>-3.997802734375E-3</v>
      </c>
      <c r="S1281" s="91">
        <f t="shared" si="99"/>
        <v>3.997802734375E-3</v>
      </c>
    </row>
    <row r="1282" spans="1:19" x14ac:dyDescent="0.25">
      <c r="A1282" s="104">
        <v>40626.608703703707</v>
      </c>
      <c r="B1282" s="105">
        <v>60.016998291015625</v>
      </c>
      <c r="C1282" s="106"/>
      <c r="O1282" s="91">
        <f t="shared" si="95"/>
        <v>1</v>
      </c>
      <c r="P1282" s="91">
        <f t="shared" si="96"/>
        <v>1</v>
      </c>
      <c r="Q1282" s="91">
        <f t="shared" si="97"/>
        <v>1</v>
      </c>
      <c r="R1282" s="93">
        <f t="shared" si="98"/>
        <v>-3.002166748046875E-3</v>
      </c>
      <c r="S1282" s="91">
        <f t="shared" si="99"/>
        <v>3.002166748046875E-3</v>
      </c>
    </row>
    <row r="1283" spans="1:19" x14ac:dyDescent="0.25">
      <c r="A1283" s="104">
        <v>40626.608726851853</v>
      </c>
      <c r="B1283" s="105">
        <v>60.016998291015625</v>
      </c>
      <c r="C1283" s="106"/>
      <c r="O1283" s="91">
        <f t="shared" si="95"/>
        <v>1</v>
      </c>
      <c r="P1283" s="91">
        <f t="shared" si="96"/>
        <v>1</v>
      </c>
      <c r="Q1283" s="91">
        <f t="shared" si="97"/>
        <v>1</v>
      </c>
      <c r="R1283" s="93">
        <f t="shared" si="98"/>
        <v>0</v>
      </c>
      <c r="S1283" s="91">
        <f t="shared" si="99"/>
        <v>0</v>
      </c>
    </row>
    <row r="1284" spans="1:19" x14ac:dyDescent="0.25">
      <c r="A1284" s="104">
        <v>40626.608749999999</v>
      </c>
      <c r="B1284" s="105">
        <v>60.018001556396484</v>
      </c>
      <c r="C1284" s="106"/>
      <c r="O1284" s="91">
        <f t="shared" si="95"/>
        <v>1</v>
      </c>
      <c r="P1284" s="91">
        <f t="shared" si="96"/>
        <v>1</v>
      </c>
      <c r="Q1284" s="91">
        <f t="shared" si="97"/>
        <v>1</v>
      </c>
      <c r="R1284" s="93">
        <f t="shared" si="98"/>
        <v>1.003265380859375E-3</v>
      </c>
      <c r="S1284" s="91">
        <f t="shared" si="99"/>
        <v>1.003265380859375E-3</v>
      </c>
    </row>
    <row r="1285" spans="1:19" x14ac:dyDescent="0.25">
      <c r="A1285" s="104">
        <v>40626.608773148146</v>
      </c>
      <c r="B1285" s="105">
        <v>60.018001556396484</v>
      </c>
      <c r="C1285" s="106"/>
      <c r="O1285" s="91">
        <f t="shared" si="95"/>
        <v>1</v>
      </c>
      <c r="P1285" s="91">
        <f t="shared" si="96"/>
        <v>1</v>
      </c>
      <c r="Q1285" s="91">
        <f t="shared" si="97"/>
        <v>1</v>
      </c>
      <c r="R1285" s="93">
        <f t="shared" si="98"/>
        <v>0</v>
      </c>
      <c r="S1285" s="91">
        <f t="shared" si="99"/>
        <v>0</v>
      </c>
    </row>
    <row r="1286" spans="1:19" x14ac:dyDescent="0.25">
      <c r="A1286" s="104">
        <v>40626.608796296299</v>
      </c>
      <c r="B1286" s="105">
        <v>60.021999359130859</v>
      </c>
      <c r="C1286" s="106"/>
      <c r="O1286" s="91">
        <f t="shared" si="95"/>
        <v>1</v>
      </c>
      <c r="P1286" s="91">
        <f t="shared" si="96"/>
        <v>1</v>
      </c>
      <c r="Q1286" s="91">
        <f t="shared" si="97"/>
        <v>1</v>
      </c>
      <c r="R1286" s="93">
        <f t="shared" si="98"/>
        <v>3.997802734375E-3</v>
      </c>
      <c r="S1286" s="91">
        <f t="shared" si="99"/>
        <v>3.997802734375E-3</v>
      </c>
    </row>
    <row r="1287" spans="1:19" x14ac:dyDescent="0.25">
      <c r="A1287" s="104">
        <v>40626.608819444446</v>
      </c>
      <c r="B1287" s="105">
        <v>60.0260009765625</v>
      </c>
      <c r="C1287" s="106"/>
      <c r="O1287" s="91">
        <f t="shared" si="95"/>
        <v>1</v>
      </c>
      <c r="P1287" s="91">
        <f t="shared" si="96"/>
        <v>1</v>
      </c>
      <c r="Q1287" s="91">
        <f t="shared" si="97"/>
        <v>1</v>
      </c>
      <c r="R1287" s="93">
        <f t="shared" si="98"/>
        <v>4.001617431640625E-3</v>
      </c>
      <c r="S1287" s="91">
        <f t="shared" si="99"/>
        <v>4.001617431640625E-3</v>
      </c>
    </row>
    <row r="1288" spans="1:19" x14ac:dyDescent="0.25">
      <c r="A1288" s="104">
        <v>40626.608842592592</v>
      </c>
      <c r="B1288" s="105">
        <v>60.025001525878906</v>
      </c>
      <c r="C1288" s="106"/>
      <c r="O1288" s="91">
        <f t="shared" ref="O1288:O1351" si="100">IF(ROW()&lt;$O$5,0,1)</f>
        <v>1</v>
      </c>
      <c r="P1288" s="91">
        <f t="shared" ref="P1288:P1351" si="101">IF((O1288=1)*(B1288&gt;$P$2),1,0)</f>
        <v>1</v>
      </c>
      <c r="Q1288" s="91">
        <f t="shared" si="97"/>
        <v>1</v>
      </c>
      <c r="R1288" s="93">
        <f t="shared" si="98"/>
        <v>-9.9945068359375E-4</v>
      </c>
      <c r="S1288" s="91">
        <f t="shared" si="99"/>
        <v>9.9945068359375E-4</v>
      </c>
    </row>
    <row r="1289" spans="1:19" x14ac:dyDescent="0.25">
      <c r="A1289" s="104">
        <v>40626.608865740738</v>
      </c>
      <c r="B1289" s="105">
        <v>60.021999359130859</v>
      </c>
      <c r="C1289" s="106"/>
      <c r="O1289" s="91">
        <f t="shared" si="100"/>
        <v>1</v>
      </c>
      <c r="P1289" s="91">
        <f t="shared" si="101"/>
        <v>1</v>
      </c>
      <c r="Q1289" s="91">
        <f t="shared" ref="Q1289:Q1352" si="102">IF(ROW()&lt;O$3,0,1)</f>
        <v>1</v>
      </c>
      <c r="R1289" s="93">
        <f t="shared" ref="R1289:R1352" si="103">B1289-B1288</f>
        <v>-3.002166748046875E-3</v>
      </c>
      <c r="S1289" s="91">
        <f t="shared" ref="S1289:S1352" si="104">ABS(R1289)</f>
        <v>3.002166748046875E-3</v>
      </c>
    </row>
    <row r="1290" spans="1:19" x14ac:dyDescent="0.25">
      <c r="A1290" s="104">
        <v>40626.608888888892</v>
      </c>
      <c r="B1290" s="105">
        <v>60.021999359130859</v>
      </c>
      <c r="C1290" s="106"/>
      <c r="O1290" s="91">
        <f t="shared" si="100"/>
        <v>1</v>
      </c>
      <c r="P1290" s="91">
        <f t="shared" si="101"/>
        <v>1</v>
      </c>
      <c r="Q1290" s="91">
        <f t="shared" si="102"/>
        <v>1</v>
      </c>
      <c r="R1290" s="93">
        <f t="shared" si="103"/>
        <v>0</v>
      </c>
      <c r="S1290" s="91">
        <f t="shared" si="104"/>
        <v>0</v>
      </c>
    </row>
    <row r="1291" spans="1:19" x14ac:dyDescent="0.25">
      <c r="A1291" s="104">
        <v>40626.608912037038</v>
      </c>
      <c r="B1291" s="105">
        <v>60.020999908447266</v>
      </c>
      <c r="C1291" s="106"/>
      <c r="O1291" s="91">
        <f t="shared" si="100"/>
        <v>1</v>
      </c>
      <c r="P1291" s="91">
        <f t="shared" si="101"/>
        <v>1</v>
      </c>
      <c r="Q1291" s="91">
        <f t="shared" si="102"/>
        <v>1</v>
      </c>
      <c r="R1291" s="93">
        <f t="shared" si="103"/>
        <v>-9.9945068359375E-4</v>
      </c>
      <c r="S1291" s="91">
        <f t="shared" si="104"/>
        <v>9.9945068359375E-4</v>
      </c>
    </row>
    <row r="1292" spans="1:19" x14ac:dyDescent="0.25">
      <c r="A1292" s="104">
        <v>40626.608935185184</v>
      </c>
      <c r="B1292" s="105">
        <v>60.020000457763672</v>
      </c>
      <c r="C1292" s="106"/>
      <c r="O1292" s="91">
        <f t="shared" si="100"/>
        <v>1</v>
      </c>
      <c r="P1292" s="91">
        <f t="shared" si="101"/>
        <v>1</v>
      </c>
      <c r="Q1292" s="91">
        <f t="shared" si="102"/>
        <v>1</v>
      </c>
      <c r="R1292" s="93">
        <f t="shared" si="103"/>
        <v>-9.9945068359375E-4</v>
      </c>
      <c r="S1292" s="91">
        <f t="shared" si="104"/>
        <v>9.9945068359375E-4</v>
      </c>
    </row>
    <row r="1293" spans="1:19" x14ac:dyDescent="0.25">
      <c r="A1293" s="104">
        <v>40626.608958333331</v>
      </c>
      <c r="B1293" s="105">
        <v>60.019001007080078</v>
      </c>
      <c r="C1293" s="106"/>
      <c r="O1293" s="91">
        <f t="shared" si="100"/>
        <v>1</v>
      </c>
      <c r="P1293" s="91">
        <f t="shared" si="101"/>
        <v>1</v>
      </c>
      <c r="Q1293" s="91">
        <f t="shared" si="102"/>
        <v>1</v>
      </c>
      <c r="R1293" s="93">
        <f t="shared" si="103"/>
        <v>-9.9945068359375E-4</v>
      </c>
      <c r="S1293" s="91">
        <f t="shared" si="104"/>
        <v>9.9945068359375E-4</v>
      </c>
    </row>
    <row r="1294" spans="1:19" x14ac:dyDescent="0.25">
      <c r="A1294" s="104">
        <v>40626.608981481484</v>
      </c>
      <c r="B1294" s="105">
        <v>60.014999389648438</v>
      </c>
      <c r="C1294" s="106"/>
      <c r="O1294" s="91">
        <f t="shared" si="100"/>
        <v>1</v>
      </c>
      <c r="P1294" s="91">
        <f t="shared" si="101"/>
        <v>1</v>
      </c>
      <c r="Q1294" s="91">
        <f t="shared" si="102"/>
        <v>1</v>
      </c>
      <c r="R1294" s="93">
        <f t="shared" si="103"/>
        <v>-4.001617431640625E-3</v>
      </c>
      <c r="S1294" s="91">
        <f t="shared" si="104"/>
        <v>4.001617431640625E-3</v>
      </c>
    </row>
    <row r="1295" spans="1:19" x14ac:dyDescent="0.25">
      <c r="A1295" s="104">
        <v>40626.60900462963</v>
      </c>
      <c r="B1295" s="105">
        <v>60.012001037597656</v>
      </c>
      <c r="C1295" s="106"/>
      <c r="O1295" s="91">
        <f t="shared" si="100"/>
        <v>1</v>
      </c>
      <c r="P1295" s="91">
        <f t="shared" si="101"/>
        <v>1</v>
      </c>
      <c r="Q1295" s="91">
        <f t="shared" si="102"/>
        <v>1</v>
      </c>
      <c r="R1295" s="93">
        <f t="shared" si="103"/>
        <v>-2.99835205078125E-3</v>
      </c>
      <c r="S1295" s="91">
        <f t="shared" si="104"/>
        <v>2.99835205078125E-3</v>
      </c>
    </row>
    <row r="1296" spans="1:19" x14ac:dyDescent="0.25">
      <c r="A1296" s="104">
        <v>40626.609027777777</v>
      </c>
      <c r="B1296" s="105">
        <v>60.006999969482422</v>
      </c>
      <c r="C1296" s="106"/>
      <c r="O1296" s="91">
        <f t="shared" si="100"/>
        <v>1</v>
      </c>
      <c r="P1296" s="91">
        <f t="shared" si="101"/>
        <v>1</v>
      </c>
      <c r="Q1296" s="91">
        <f t="shared" si="102"/>
        <v>1</v>
      </c>
      <c r="R1296" s="93">
        <f t="shared" si="103"/>
        <v>-5.001068115234375E-3</v>
      </c>
      <c r="S1296" s="91">
        <f t="shared" si="104"/>
        <v>5.001068115234375E-3</v>
      </c>
    </row>
    <row r="1297" spans="1:19" x14ac:dyDescent="0.25">
      <c r="A1297" s="104">
        <v>40626.609050925923</v>
      </c>
      <c r="B1297" s="105">
        <v>60</v>
      </c>
      <c r="C1297" s="106"/>
      <c r="O1297" s="91">
        <f t="shared" si="100"/>
        <v>1</v>
      </c>
      <c r="P1297" s="91">
        <f t="shared" si="101"/>
        <v>0</v>
      </c>
      <c r="Q1297" s="91">
        <f t="shared" si="102"/>
        <v>1</v>
      </c>
      <c r="R1297" s="93">
        <f t="shared" si="103"/>
        <v>-6.999969482421875E-3</v>
      </c>
      <c r="S1297" s="91">
        <f t="shared" si="104"/>
        <v>6.999969482421875E-3</v>
      </c>
    </row>
    <row r="1298" spans="1:19" x14ac:dyDescent="0.25">
      <c r="A1298" s="104">
        <v>40626.609074074076</v>
      </c>
      <c r="B1298" s="105">
        <v>59.994998931884766</v>
      </c>
      <c r="C1298" s="106"/>
      <c r="O1298" s="91">
        <f t="shared" si="100"/>
        <v>1</v>
      </c>
      <c r="P1298" s="91">
        <f t="shared" si="101"/>
        <v>0</v>
      </c>
      <c r="Q1298" s="91">
        <f t="shared" si="102"/>
        <v>1</v>
      </c>
      <c r="R1298" s="93">
        <f t="shared" si="103"/>
        <v>-5.001068115234375E-3</v>
      </c>
      <c r="S1298" s="91">
        <f t="shared" si="104"/>
        <v>5.001068115234375E-3</v>
      </c>
    </row>
    <row r="1299" spans="1:19" x14ac:dyDescent="0.25">
      <c r="A1299" s="104">
        <v>40626.609097222223</v>
      </c>
      <c r="B1299" s="105">
        <v>59.988998413085937</v>
      </c>
      <c r="C1299" s="106"/>
      <c r="O1299" s="91">
        <f t="shared" si="100"/>
        <v>1</v>
      </c>
      <c r="P1299" s="91">
        <f t="shared" si="101"/>
        <v>0</v>
      </c>
      <c r="Q1299" s="91">
        <f t="shared" si="102"/>
        <v>1</v>
      </c>
      <c r="R1299" s="93">
        <f t="shared" si="103"/>
        <v>-6.000518798828125E-3</v>
      </c>
      <c r="S1299" s="91">
        <f t="shared" si="104"/>
        <v>6.000518798828125E-3</v>
      </c>
    </row>
    <row r="1300" spans="1:19" x14ac:dyDescent="0.25">
      <c r="A1300" s="104">
        <v>40626.609120370369</v>
      </c>
      <c r="B1300" s="105">
        <v>59.986000061035156</v>
      </c>
      <c r="C1300" s="106"/>
      <c r="O1300" s="91">
        <f t="shared" si="100"/>
        <v>1</v>
      </c>
      <c r="P1300" s="91">
        <f t="shared" si="101"/>
        <v>0</v>
      </c>
      <c r="Q1300" s="91">
        <f t="shared" si="102"/>
        <v>1</v>
      </c>
      <c r="R1300" s="93">
        <f t="shared" si="103"/>
        <v>-2.99835205078125E-3</v>
      </c>
      <c r="S1300" s="91">
        <f t="shared" si="104"/>
        <v>2.99835205078125E-3</v>
      </c>
    </row>
    <row r="1301" spans="1:19" x14ac:dyDescent="0.25">
      <c r="A1301" s="104">
        <v>40626.609143518515</v>
      </c>
      <c r="B1301" s="105">
        <v>59.983001708984375</v>
      </c>
      <c r="C1301" s="106"/>
      <c r="O1301" s="91">
        <f t="shared" si="100"/>
        <v>1</v>
      </c>
      <c r="P1301" s="91">
        <f t="shared" si="101"/>
        <v>0</v>
      </c>
      <c r="Q1301" s="91">
        <f t="shared" si="102"/>
        <v>1</v>
      </c>
      <c r="R1301" s="93">
        <f t="shared" si="103"/>
        <v>-2.99835205078125E-3</v>
      </c>
      <c r="S1301" s="91">
        <f t="shared" si="104"/>
        <v>2.99835205078125E-3</v>
      </c>
    </row>
    <row r="1302" spans="1:19" x14ac:dyDescent="0.25">
      <c r="A1302" s="104">
        <v>40626.609166666669</v>
      </c>
      <c r="B1302" s="105">
        <v>59.979000091552734</v>
      </c>
      <c r="C1302" s="106"/>
      <c r="O1302" s="91">
        <f t="shared" si="100"/>
        <v>1</v>
      </c>
      <c r="P1302" s="91">
        <f t="shared" si="101"/>
        <v>0</v>
      </c>
      <c r="Q1302" s="91">
        <f t="shared" si="102"/>
        <v>1</v>
      </c>
      <c r="R1302" s="93">
        <f t="shared" si="103"/>
        <v>-4.001617431640625E-3</v>
      </c>
      <c r="S1302" s="91">
        <f t="shared" si="104"/>
        <v>4.001617431640625E-3</v>
      </c>
    </row>
    <row r="1303" spans="1:19" x14ac:dyDescent="0.25">
      <c r="A1303" s="104">
        <v>40626.609189814815</v>
      </c>
      <c r="B1303" s="105">
        <v>59.9739990234375</v>
      </c>
      <c r="C1303" s="106"/>
      <c r="O1303" s="91">
        <f t="shared" si="100"/>
        <v>1</v>
      </c>
      <c r="P1303" s="91">
        <f t="shared" si="101"/>
        <v>0</v>
      </c>
      <c r="Q1303" s="91">
        <f t="shared" si="102"/>
        <v>1</v>
      </c>
      <c r="R1303" s="93">
        <f t="shared" si="103"/>
        <v>-5.001068115234375E-3</v>
      </c>
      <c r="S1303" s="91">
        <f t="shared" si="104"/>
        <v>5.001068115234375E-3</v>
      </c>
    </row>
    <row r="1304" spans="1:19" x14ac:dyDescent="0.25">
      <c r="A1304" s="104">
        <v>40626.609212962961</v>
      </c>
      <c r="B1304" s="105">
        <v>59.971000671386719</v>
      </c>
      <c r="C1304" s="106"/>
      <c r="O1304" s="91">
        <f t="shared" si="100"/>
        <v>1</v>
      </c>
      <c r="P1304" s="91">
        <f t="shared" si="101"/>
        <v>0</v>
      </c>
      <c r="Q1304" s="91">
        <f t="shared" si="102"/>
        <v>1</v>
      </c>
      <c r="R1304" s="93">
        <f t="shared" si="103"/>
        <v>-2.99835205078125E-3</v>
      </c>
      <c r="S1304" s="91">
        <f t="shared" si="104"/>
        <v>2.99835205078125E-3</v>
      </c>
    </row>
    <row r="1305" spans="1:19" x14ac:dyDescent="0.25">
      <c r="A1305" s="104">
        <v>40626.609236111108</v>
      </c>
      <c r="B1305" s="105">
        <v>59.972000122070313</v>
      </c>
      <c r="C1305" s="106"/>
      <c r="O1305" s="91">
        <f t="shared" si="100"/>
        <v>1</v>
      </c>
      <c r="P1305" s="91">
        <f t="shared" si="101"/>
        <v>0</v>
      </c>
      <c r="Q1305" s="91">
        <f t="shared" si="102"/>
        <v>1</v>
      </c>
      <c r="R1305" s="93">
        <f t="shared" si="103"/>
        <v>9.9945068359375E-4</v>
      </c>
      <c r="S1305" s="91">
        <f t="shared" si="104"/>
        <v>9.9945068359375E-4</v>
      </c>
    </row>
    <row r="1306" spans="1:19" x14ac:dyDescent="0.25">
      <c r="A1306" s="104">
        <v>40626.609259259261</v>
      </c>
      <c r="B1306" s="105">
        <v>59.978000640869141</v>
      </c>
      <c r="C1306" s="106"/>
      <c r="O1306" s="91">
        <f t="shared" si="100"/>
        <v>1</v>
      </c>
      <c r="P1306" s="91">
        <f t="shared" si="101"/>
        <v>0</v>
      </c>
      <c r="Q1306" s="91">
        <f t="shared" si="102"/>
        <v>1</v>
      </c>
      <c r="R1306" s="93">
        <f t="shared" si="103"/>
        <v>6.000518798828125E-3</v>
      </c>
      <c r="S1306" s="91">
        <f t="shared" si="104"/>
        <v>6.000518798828125E-3</v>
      </c>
    </row>
    <row r="1307" spans="1:19" x14ac:dyDescent="0.25">
      <c r="A1307" s="104">
        <v>40626.609282407408</v>
      </c>
      <c r="B1307" s="105">
        <v>59.980998992919922</v>
      </c>
      <c r="C1307" s="106"/>
      <c r="O1307" s="91">
        <f t="shared" si="100"/>
        <v>1</v>
      </c>
      <c r="P1307" s="91">
        <f t="shared" si="101"/>
        <v>0</v>
      </c>
      <c r="Q1307" s="91">
        <f t="shared" si="102"/>
        <v>1</v>
      </c>
      <c r="R1307" s="93">
        <f t="shared" si="103"/>
        <v>2.99835205078125E-3</v>
      </c>
      <c r="S1307" s="91">
        <f t="shared" si="104"/>
        <v>2.99835205078125E-3</v>
      </c>
    </row>
    <row r="1308" spans="1:19" x14ac:dyDescent="0.25">
      <c r="A1308" s="104">
        <v>40626.609305555554</v>
      </c>
      <c r="B1308" s="105">
        <v>59.981998443603516</v>
      </c>
      <c r="C1308" s="106"/>
      <c r="O1308" s="91">
        <f t="shared" si="100"/>
        <v>1</v>
      </c>
      <c r="P1308" s="91">
        <f t="shared" si="101"/>
        <v>0</v>
      </c>
      <c r="Q1308" s="91">
        <f t="shared" si="102"/>
        <v>1</v>
      </c>
      <c r="R1308" s="93">
        <f t="shared" si="103"/>
        <v>9.9945068359375E-4</v>
      </c>
      <c r="S1308" s="91">
        <f t="shared" si="104"/>
        <v>9.9945068359375E-4</v>
      </c>
    </row>
    <row r="1309" spans="1:19" x14ac:dyDescent="0.25">
      <c r="A1309" s="104">
        <v>40626.6093287037</v>
      </c>
      <c r="B1309" s="105">
        <v>59.981998443603516</v>
      </c>
      <c r="C1309" s="106"/>
      <c r="O1309" s="91">
        <f t="shared" si="100"/>
        <v>1</v>
      </c>
      <c r="P1309" s="91">
        <f t="shared" si="101"/>
        <v>0</v>
      </c>
      <c r="Q1309" s="91">
        <f t="shared" si="102"/>
        <v>1</v>
      </c>
      <c r="R1309" s="93">
        <f t="shared" si="103"/>
        <v>0</v>
      </c>
      <c r="S1309" s="91">
        <f t="shared" si="104"/>
        <v>0</v>
      </c>
    </row>
    <row r="1310" spans="1:19" x14ac:dyDescent="0.25">
      <c r="A1310" s="104">
        <v>40626.609351851854</v>
      </c>
      <c r="B1310" s="105">
        <v>59.983001708984375</v>
      </c>
      <c r="C1310" s="106"/>
      <c r="O1310" s="91">
        <f t="shared" si="100"/>
        <v>1</v>
      </c>
      <c r="P1310" s="91">
        <f t="shared" si="101"/>
        <v>0</v>
      </c>
      <c r="Q1310" s="91">
        <f t="shared" si="102"/>
        <v>1</v>
      </c>
      <c r="R1310" s="93">
        <f t="shared" si="103"/>
        <v>1.003265380859375E-3</v>
      </c>
      <c r="S1310" s="91">
        <f t="shared" si="104"/>
        <v>1.003265380859375E-3</v>
      </c>
    </row>
    <row r="1311" spans="1:19" x14ac:dyDescent="0.25">
      <c r="A1311" s="104">
        <v>40626.609375</v>
      </c>
      <c r="B1311" s="105">
        <v>59.983001708984375</v>
      </c>
      <c r="C1311" s="106"/>
      <c r="O1311" s="91">
        <f t="shared" si="100"/>
        <v>1</v>
      </c>
      <c r="P1311" s="91">
        <f t="shared" si="101"/>
        <v>0</v>
      </c>
      <c r="Q1311" s="91">
        <f t="shared" si="102"/>
        <v>1</v>
      </c>
      <c r="R1311" s="93">
        <f t="shared" si="103"/>
        <v>0</v>
      </c>
      <c r="S1311" s="91">
        <f t="shared" si="104"/>
        <v>0</v>
      </c>
    </row>
    <row r="1312" spans="1:19" x14ac:dyDescent="0.25">
      <c r="A1312" s="104">
        <v>40626.609398148146</v>
      </c>
      <c r="B1312" s="105">
        <v>59.983001708984375</v>
      </c>
      <c r="C1312" s="106"/>
      <c r="O1312" s="91">
        <f t="shared" si="100"/>
        <v>1</v>
      </c>
      <c r="P1312" s="91">
        <f t="shared" si="101"/>
        <v>0</v>
      </c>
      <c r="Q1312" s="91">
        <f t="shared" si="102"/>
        <v>1</v>
      </c>
      <c r="R1312" s="93">
        <f t="shared" si="103"/>
        <v>0</v>
      </c>
      <c r="S1312" s="91">
        <f t="shared" si="104"/>
        <v>0</v>
      </c>
    </row>
    <row r="1313" spans="1:19" x14ac:dyDescent="0.25">
      <c r="A1313" s="104">
        <v>40626.6094212963</v>
      </c>
      <c r="B1313" s="105">
        <v>59.979999542236328</v>
      </c>
      <c r="C1313" s="106"/>
      <c r="O1313" s="91">
        <f t="shared" si="100"/>
        <v>1</v>
      </c>
      <c r="P1313" s="91">
        <f t="shared" si="101"/>
        <v>0</v>
      </c>
      <c r="Q1313" s="91">
        <f t="shared" si="102"/>
        <v>1</v>
      </c>
      <c r="R1313" s="93">
        <f t="shared" si="103"/>
        <v>-3.002166748046875E-3</v>
      </c>
      <c r="S1313" s="91">
        <f t="shared" si="104"/>
        <v>3.002166748046875E-3</v>
      </c>
    </row>
    <row r="1314" spans="1:19" x14ac:dyDescent="0.25">
      <c r="A1314" s="104">
        <v>40626.609444444446</v>
      </c>
      <c r="B1314" s="105">
        <v>59.972000122070313</v>
      </c>
      <c r="C1314" s="106"/>
      <c r="O1314" s="91">
        <f t="shared" si="100"/>
        <v>1</v>
      </c>
      <c r="P1314" s="91">
        <f t="shared" si="101"/>
        <v>0</v>
      </c>
      <c r="Q1314" s="91">
        <f t="shared" si="102"/>
        <v>1</v>
      </c>
      <c r="R1314" s="93">
        <f t="shared" si="103"/>
        <v>-7.999420166015625E-3</v>
      </c>
      <c r="S1314" s="91">
        <f t="shared" si="104"/>
        <v>7.999420166015625E-3</v>
      </c>
    </row>
    <row r="1315" spans="1:19" x14ac:dyDescent="0.25">
      <c r="A1315" s="104">
        <v>40626.609467592592</v>
      </c>
      <c r="B1315" s="105">
        <v>59.971000671386719</v>
      </c>
      <c r="C1315" s="106"/>
      <c r="O1315" s="91">
        <f t="shared" si="100"/>
        <v>1</v>
      </c>
      <c r="P1315" s="91">
        <f t="shared" si="101"/>
        <v>0</v>
      </c>
      <c r="Q1315" s="91">
        <f t="shared" si="102"/>
        <v>1</v>
      </c>
      <c r="R1315" s="93">
        <f t="shared" si="103"/>
        <v>-9.9945068359375E-4</v>
      </c>
      <c r="S1315" s="91">
        <f t="shared" si="104"/>
        <v>9.9945068359375E-4</v>
      </c>
    </row>
    <row r="1316" spans="1:19" x14ac:dyDescent="0.25">
      <c r="A1316" s="104">
        <v>40626.609490740739</v>
      </c>
      <c r="B1316" s="105">
        <v>59.972999572753906</v>
      </c>
      <c r="C1316" s="106"/>
      <c r="O1316" s="91">
        <f t="shared" si="100"/>
        <v>1</v>
      </c>
      <c r="P1316" s="91">
        <f t="shared" si="101"/>
        <v>0</v>
      </c>
      <c r="Q1316" s="91">
        <f t="shared" si="102"/>
        <v>1</v>
      </c>
      <c r="R1316" s="93">
        <f t="shared" si="103"/>
        <v>1.9989013671875E-3</v>
      </c>
      <c r="S1316" s="91">
        <f t="shared" si="104"/>
        <v>1.9989013671875E-3</v>
      </c>
    </row>
    <row r="1317" spans="1:19" x14ac:dyDescent="0.25">
      <c r="A1317" s="104">
        <v>40626.609513888892</v>
      </c>
      <c r="B1317" s="105">
        <v>59.976001739501953</v>
      </c>
      <c r="C1317" s="106"/>
      <c r="O1317" s="91">
        <f t="shared" si="100"/>
        <v>1</v>
      </c>
      <c r="P1317" s="91">
        <f t="shared" si="101"/>
        <v>0</v>
      </c>
      <c r="Q1317" s="91">
        <f t="shared" si="102"/>
        <v>1</v>
      </c>
      <c r="R1317" s="93">
        <f t="shared" si="103"/>
        <v>3.002166748046875E-3</v>
      </c>
      <c r="S1317" s="91">
        <f t="shared" si="104"/>
        <v>3.002166748046875E-3</v>
      </c>
    </row>
    <row r="1318" spans="1:19" x14ac:dyDescent="0.25">
      <c r="A1318" s="104">
        <v>40626.609537037039</v>
      </c>
      <c r="B1318" s="105">
        <v>59.970001220703125</v>
      </c>
      <c r="C1318" s="106"/>
      <c r="O1318" s="91">
        <f t="shared" si="100"/>
        <v>1</v>
      </c>
      <c r="P1318" s="91">
        <f t="shared" si="101"/>
        <v>0</v>
      </c>
      <c r="Q1318" s="91">
        <f t="shared" si="102"/>
        <v>1</v>
      </c>
      <c r="R1318" s="93">
        <f t="shared" si="103"/>
        <v>-6.000518798828125E-3</v>
      </c>
      <c r="S1318" s="91">
        <f t="shared" si="104"/>
        <v>6.000518798828125E-3</v>
      </c>
    </row>
    <row r="1319" spans="1:19" x14ac:dyDescent="0.25">
      <c r="A1319" s="104">
        <v>40626.609560185185</v>
      </c>
      <c r="B1319" s="105">
        <v>59.969001770019531</v>
      </c>
      <c r="C1319" s="106"/>
      <c r="O1319" s="91">
        <f t="shared" si="100"/>
        <v>1</v>
      </c>
      <c r="P1319" s="91">
        <f t="shared" si="101"/>
        <v>0</v>
      </c>
      <c r="Q1319" s="91">
        <f t="shared" si="102"/>
        <v>1</v>
      </c>
      <c r="R1319" s="93">
        <f t="shared" si="103"/>
        <v>-9.9945068359375E-4</v>
      </c>
      <c r="S1319" s="91">
        <f t="shared" si="104"/>
        <v>9.9945068359375E-4</v>
      </c>
    </row>
    <row r="1320" spans="1:19" x14ac:dyDescent="0.25">
      <c r="A1320" s="104">
        <v>40626.609583333331</v>
      </c>
      <c r="B1320" s="105">
        <v>59.970001220703125</v>
      </c>
      <c r="C1320" s="106"/>
      <c r="O1320" s="91">
        <f t="shared" si="100"/>
        <v>1</v>
      </c>
      <c r="P1320" s="91">
        <f t="shared" si="101"/>
        <v>0</v>
      </c>
      <c r="Q1320" s="91">
        <f t="shared" si="102"/>
        <v>1</v>
      </c>
      <c r="R1320" s="93">
        <f t="shared" si="103"/>
        <v>9.9945068359375E-4</v>
      </c>
      <c r="S1320" s="91">
        <f t="shared" si="104"/>
        <v>9.9945068359375E-4</v>
      </c>
    </row>
    <row r="1321" spans="1:19" x14ac:dyDescent="0.25">
      <c r="A1321" s="104">
        <v>40626.609606481485</v>
      </c>
      <c r="B1321" s="105">
        <v>59.966999053955078</v>
      </c>
      <c r="C1321" s="106"/>
      <c r="O1321" s="91">
        <f t="shared" si="100"/>
        <v>1</v>
      </c>
      <c r="P1321" s="91">
        <f t="shared" si="101"/>
        <v>0</v>
      </c>
      <c r="Q1321" s="91">
        <f t="shared" si="102"/>
        <v>1</v>
      </c>
      <c r="R1321" s="93">
        <f t="shared" si="103"/>
        <v>-3.002166748046875E-3</v>
      </c>
      <c r="S1321" s="91">
        <f t="shared" si="104"/>
        <v>3.002166748046875E-3</v>
      </c>
    </row>
    <row r="1322" spans="1:19" x14ac:dyDescent="0.25">
      <c r="A1322" s="104">
        <v>40626.609629629631</v>
      </c>
      <c r="B1322" s="105">
        <v>59.964000701904297</v>
      </c>
      <c r="C1322" s="106"/>
      <c r="O1322" s="91">
        <f t="shared" si="100"/>
        <v>1</v>
      </c>
      <c r="P1322" s="91">
        <f t="shared" si="101"/>
        <v>0</v>
      </c>
      <c r="Q1322" s="91">
        <f t="shared" si="102"/>
        <v>1</v>
      </c>
      <c r="R1322" s="93">
        <f t="shared" si="103"/>
        <v>-2.99835205078125E-3</v>
      </c>
      <c r="S1322" s="91">
        <f t="shared" si="104"/>
        <v>2.99835205078125E-3</v>
      </c>
    </row>
    <row r="1323" spans="1:19" x14ac:dyDescent="0.25">
      <c r="A1323" s="104">
        <v>40626.609652777777</v>
      </c>
      <c r="B1323" s="105">
        <v>59.966999053955078</v>
      </c>
      <c r="C1323" s="106"/>
      <c r="O1323" s="91">
        <f t="shared" si="100"/>
        <v>1</v>
      </c>
      <c r="P1323" s="91">
        <f t="shared" si="101"/>
        <v>0</v>
      </c>
      <c r="Q1323" s="91">
        <f t="shared" si="102"/>
        <v>1</v>
      </c>
      <c r="R1323" s="93">
        <f t="shared" si="103"/>
        <v>2.99835205078125E-3</v>
      </c>
      <c r="S1323" s="91">
        <f t="shared" si="104"/>
        <v>2.99835205078125E-3</v>
      </c>
    </row>
    <row r="1324" spans="1:19" x14ac:dyDescent="0.25">
      <c r="A1324" s="104">
        <v>40626.609675925924</v>
      </c>
      <c r="B1324" s="105">
        <v>59.963001251220703</v>
      </c>
      <c r="C1324" s="106"/>
      <c r="O1324" s="91">
        <f t="shared" si="100"/>
        <v>1</v>
      </c>
      <c r="P1324" s="91">
        <f t="shared" si="101"/>
        <v>0</v>
      </c>
      <c r="Q1324" s="91">
        <f t="shared" si="102"/>
        <v>1</v>
      </c>
      <c r="R1324" s="93">
        <f t="shared" si="103"/>
        <v>-3.997802734375E-3</v>
      </c>
      <c r="S1324" s="91">
        <f t="shared" si="104"/>
        <v>3.997802734375E-3</v>
      </c>
    </row>
    <row r="1325" spans="1:19" x14ac:dyDescent="0.25">
      <c r="A1325" s="104">
        <v>40626.609699074077</v>
      </c>
      <c r="B1325" s="105">
        <v>59.964000701904297</v>
      </c>
      <c r="C1325" s="106"/>
      <c r="O1325" s="91">
        <f t="shared" si="100"/>
        <v>1</v>
      </c>
      <c r="P1325" s="91">
        <f t="shared" si="101"/>
        <v>0</v>
      </c>
      <c r="Q1325" s="91">
        <f t="shared" si="102"/>
        <v>1</v>
      </c>
      <c r="R1325" s="93">
        <f t="shared" si="103"/>
        <v>9.9945068359375E-4</v>
      </c>
      <c r="S1325" s="91">
        <f t="shared" si="104"/>
        <v>9.9945068359375E-4</v>
      </c>
    </row>
    <row r="1326" spans="1:19" x14ac:dyDescent="0.25">
      <c r="A1326" s="104">
        <v>40626.609722222223</v>
      </c>
      <c r="B1326" s="105">
        <v>59.967998504638672</v>
      </c>
      <c r="C1326" s="106"/>
      <c r="O1326" s="91">
        <f t="shared" si="100"/>
        <v>1</v>
      </c>
      <c r="P1326" s="91">
        <f t="shared" si="101"/>
        <v>0</v>
      </c>
      <c r="Q1326" s="91">
        <f t="shared" si="102"/>
        <v>1</v>
      </c>
      <c r="R1326" s="93">
        <f t="shared" si="103"/>
        <v>3.997802734375E-3</v>
      </c>
      <c r="S1326" s="91">
        <f t="shared" si="104"/>
        <v>3.997802734375E-3</v>
      </c>
    </row>
    <row r="1327" spans="1:19" x14ac:dyDescent="0.25">
      <c r="A1327" s="104">
        <v>40626.60974537037</v>
      </c>
      <c r="B1327" s="105">
        <v>59.967998504638672</v>
      </c>
      <c r="C1327" s="106"/>
      <c r="O1327" s="91">
        <f t="shared" si="100"/>
        <v>1</v>
      </c>
      <c r="P1327" s="91">
        <f t="shared" si="101"/>
        <v>0</v>
      </c>
      <c r="Q1327" s="91">
        <f t="shared" si="102"/>
        <v>1</v>
      </c>
      <c r="R1327" s="93">
        <f t="shared" si="103"/>
        <v>0</v>
      </c>
      <c r="S1327" s="91">
        <f t="shared" si="104"/>
        <v>0</v>
      </c>
    </row>
    <row r="1328" spans="1:19" x14ac:dyDescent="0.25">
      <c r="A1328" s="104">
        <v>40626.609768518516</v>
      </c>
      <c r="B1328" s="105">
        <v>59.967998504638672</v>
      </c>
      <c r="C1328" s="106"/>
      <c r="O1328" s="91">
        <f t="shared" si="100"/>
        <v>1</v>
      </c>
      <c r="P1328" s="91">
        <f t="shared" si="101"/>
        <v>0</v>
      </c>
      <c r="Q1328" s="91">
        <f t="shared" si="102"/>
        <v>1</v>
      </c>
      <c r="R1328" s="93">
        <f t="shared" si="103"/>
        <v>0</v>
      </c>
      <c r="S1328" s="91">
        <f t="shared" si="104"/>
        <v>0</v>
      </c>
    </row>
    <row r="1329" spans="1:19" x14ac:dyDescent="0.25">
      <c r="A1329" s="104">
        <v>40626.609791666669</v>
      </c>
      <c r="B1329" s="105">
        <v>59.967998504638672</v>
      </c>
      <c r="C1329" s="106"/>
      <c r="O1329" s="91">
        <f t="shared" si="100"/>
        <v>1</v>
      </c>
      <c r="P1329" s="91">
        <f t="shared" si="101"/>
        <v>0</v>
      </c>
      <c r="Q1329" s="91">
        <f t="shared" si="102"/>
        <v>1</v>
      </c>
      <c r="R1329" s="93">
        <f t="shared" si="103"/>
        <v>0</v>
      </c>
      <c r="S1329" s="91">
        <f t="shared" si="104"/>
        <v>0</v>
      </c>
    </row>
    <row r="1330" spans="1:19" x14ac:dyDescent="0.25">
      <c r="A1330" s="104">
        <v>40626.609814814816</v>
      </c>
      <c r="B1330" s="105">
        <v>59.969001770019531</v>
      </c>
      <c r="C1330" s="106"/>
      <c r="O1330" s="91">
        <f t="shared" si="100"/>
        <v>1</v>
      </c>
      <c r="P1330" s="91">
        <f t="shared" si="101"/>
        <v>0</v>
      </c>
      <c r="Q1330" s="91">
        <f t="shared" si="102"/>
        <v>1</v>
      </c>
      <c r="R1330" s="93">
        <f t="shared" si="103"/>
        <v>1.003265380859375E-3</v>
      </c>
      <c r="S1330" s="91">
        <f t="shared" si="104"/>
        <v>1.003265380859375E-3</v>
      </c>
    </row>
    <row r="1331" spans="1:19" x14ac:dyDescent="0.25">
      <c r="A1331" s="104">
        <v>40626.609837962962</v>
      </c>
      <c r="B1331" s="105">
        <v>59.970001220703125</v>
      </c>
      <c r="C1331" s="106"/>
      <c r="O1331" s="91">
        <f t="shared" si="100"/>
        <v>1</v>
      </c>
      <c r="P1331" s="91">
        <f t="shared" si="101"/>
        <v>0</v>
      </c>
      <c r="Q1331" s="91">
        <f t="shared" si="102"/>
        <v>1</v>
      </c>
      <c r="R1331" s="93">
        <f t="shared" si="103"/>
        <v>9.9945068359375E-4</v>
      </c>
      <c r="S1331" s="91">
        <f t="shared" si="104"/>
        <v>9.9945068359375E-4</v>
      </c>
    </row>
    <row r="1332" spans="1:19" x14ac:dyDescent="0.25">
      <c r="A1332" s="104">
        <v>40626.609861111108</v>
      </c>
      <c r="B1332" s="105">
        <v>59.972000122070313</v>
      </c>
      <c r="C1332" s="106"/>
      <c r="O1332" s="91">
        <f t="shared" si="100"/>
        <v>1</v>
      </c>
      <c r="P1332" s="91">
        <f t="shared" si="101"/>
        <v>0</v>
      </c>
      <c r="Q1332" s="91">
        <f t="shared" si="102"/>
        <v>1</v>
      </c>
      <c r="R1332" s="93">
        <f t="shared" si="103"/>
        <v>1.9989013671875E-3</v>
      </c>
      <c r="S1332" s="91">
        <f t="shared" si="104"/>
        <v>1.9989013671875E-3</v>
      </c>
    </row>
    <row r="1333" spans="1:19" x14ac:dyDescent="0.25">
      <c r="A1333" s="104">
        <v>40626.609884259262</v>
      </c>
      <c r="B1333" s="105">
        <v>59.972000122070313</v>
      </c>
      <c r="C1333" s="106"/>
      <c r="O1333" s="91">
        <f t="shared" si="100"/>
        <v>1</v>
      </c>
      <c r="P1333" s="91">
        <f t="shared" si="101"/>
        <v>0</v>
      </c>
      <c r="Q1333" s="91">
        <f t="shared" si="102"/>
        <v>1</v>
      </c>
      <c r="R1333" s="93">
        <f t="shared" si="103"/>
        <v>0</v>
      </c>
      <c r="S1333" s="91">
        <f t="shared" si="104"/>
        <v>0</v>
      </c>
    </row>
    <row r="1334" spans="1:19" x14ac:dyDescent="0.25">
      <c r="A1334" s="104">
        <v>40626.609907407408</v>
      </c>
      <c r="B1334" s="105">
        <v>59.970001220703125</v>
      </c>
      <c r="C1334" s="106"/>
      <c r="O1334" s="91">
        <f t="shared" si="100"/>
        <v>1</v>
      </c>
      <c r="P1334" s="91">
        <f t="shared" si="101"/>
        <v>0</v>
      </c>
      <c r="Q1334" s="91">
        <f t="shared" si="102"/>
        <v>1</v>
      </c>
      <c r="R1334" s="93">
        <f t="shared" si="103"/>
        <v>-1.9989013671875E-3</v>
      </c>
      <c r="S1334" s="91">
        <f t="shared" si="104"/>
        <v>1.9989013671875E-3</v>
      </c>
    </row>
    <row r="1335" spans="1:19" x14ac:dyDescent="0.25">
      <c r="A1335" s="104">
        <v>40626.609930555554</v>
      </c>
      <c r="B1335" s="105">
        <v>59.967998504638672</v>
      </c>
      <c r="C1335" s="106"/>
      <c r="O1335" s="91">
        <f t="shared" si="100"/>
        <v>1</v>
      </c>
      <c r="P1335" s="91">
        <f t="shared" si="101"/>
        <v>0</v>
      </c>
      <c r="Q1335" s="91">
        <f t="shared" si="102"/>
        <v>1</v>
      </c>
      <c r="R1335" s="93">
        <f t="shared" si="103"/>
        <v>-2.002716064453125E-3</v>
      </c>
      <c r="S1335" s="91">
        <f t="shared" si="104"/>
        <v>2.002716064453125E-3</v>
      </c>
    </row>
    <row r="1336" spans="1:19" x14ac:dyDescent="0.25">
      <c r="A1336" s="104">
        <v>40626.609953703701</v>
      </c>
      <c r="B1336" s="105">
        <v>59.976001739501953</v>
      </c>
      <c r="C1336" s="106"/>
      <c r="O1336" s="91">
        <f t="shared" si="100"/>
        <v>1</v>
      </c>
      <c r="P1336" s="91">
        <f t="shared" si="101"/>
        <v>0</v>
      </c>
      <c r="Q1336" s="91">
        <f t="shared" si="102"/>
        <v>1</v>
      </c>
      <c r="R1336" s="93">
        <f t="shared" si="103"/>
        <v>8.00323486328125E-3</v>
      </c>
      <c r="S1336" s="91">
        <f t="shared" si="104"/>
        <v>8.00323486328125E-3</v>
      </c>
    </row>
    <row r="1337" spans="1:19" x14ac:dyDescent="0.25">
      <c r="A1337" s="104">
        <v>40626.609976851854</v>
      </c>
      <c r="B1337" s="105">
        <v>59.990001678466797</v>
      </c>
      <c r="C1337" s="106"/>
      <c r="O1337" s="91">
        <f t="shared" si="100"/>
        <v>1</v>
      </c>
      <c r="P1337" s="91">
        <f t="shared" si="101"/>
        <v>0</v>
      </c>
      <c r="Q1337" s="91">
        <f t="shared" si="102"/>
        <v>1</v>
      </c>
      <c r="R1337" s="93">
        <f t="shared" si="103"/>
        <v>1.399993896484375E-2</v>
      </c>
      <c r="S1337" s="91">
        <f t="shared" si="104"/>
        <v>1.399993896484375E-2</v>
      </c>
    </row>
    <row r="1338" spans="1:19" x14ac:dyDescent="0.25">
      <c r="A1338" s="104">
        <v>40626.61</v>
      </c>
      <c r="B1338" s="105">
        <v>59.990001678466797</v>
      </c>
      <c r="C1338" s="106"/>
      <c r="O1338" s="91">
        <f t="shared" si="100"/>
        <v>1</v>
      </c>
      <c r="P1338" s="91">
        <f t="shared" si="101"/>
        <v>0</v>
      </c>
      <c r="Q1338" s="91">
        <f t="shared" si="102"/>
        <v>1</v>
      </c>
      <c r="R1338" s="93">
        <f t="shared" si="103"/>
        <v>0</v>
      </c>
      <c r="S1338" s="91">
        <f t="shared" si="104"/>
        <v>0</v>
      </c>
    </row>
    <row r="1339" spans="1:19" x14ac:dyDescent="0.25">
      <c r="A1339" s="104">
        <v>40626.610023148147</v>
      </c>
      <c r="B1339" s="105">
        <v>59.994998931884766</v>
      </c>
      <c r="C1339" s="106"/>
      <c r="O1339" s="91">
        <f t="shared" si="100"/>
        <v>1</v>
      </c>
      <c r="P1339" s="91">
        <f t="shared" si="101"/>
        <v>0</v>
      </c>
      <c r="Q1339" s="91">
        <f t="shared" si="102"/>
        <v>1</v>
      </c>
      <c r="R1339" s="93">
        <f t="shared" si="103"/>
        <v>4.99725341796875E-3</v>
      </c>
      <c r="S1339" s="91">
        <f t="shared" si="104"/>
        <v>4.99725341796875E-3</v>
      </c>
    </row>
    <row r="1340" spans="1:19" x14ac:dyDescent="0.25">
      <c r="A1340" s="104">
        <v>40626.610046296293</v>
      </c>
      <c r="B1340" s="105">
        <v>59.993999481201172</v>
      </c>
      <c r="C1340" s="106"/>
      <c r="O1340" s="91">
        <f t="shared" si="100"/>
        <v>1</v>
      </c>
      <c r="P1340" s="91">
        <f t="shared" si="101"/>
        <v>0</v>
      </c>
      <c r="Q1340" s="91">
        <f t="shared" si="102"/>
        <v>1</v>
      </c>
      <c r="R1340" s="93">
        <f t="shared" si="103"/>
        <v>-9.9945068359375E-4</v>
      </c>
      <c r="S1340" s="91">
        <f t="shared" si="104"/>
        <v>9.9945068359375E-4</v>
      </c>
    </row>
    <row r="1341" spans="1:19" x14ac:dyDescent="0.25">
      <c r="A1341" s="104">
        <v>40626.610069444447</v>
      </c>
      <c r="B1341" s="105">
        <v>59.993999481201172</v>
      </c>
      <c r="C1341" s="106"/>
      <c r="O1341" s="91">
        <f t="shared" si="100"/>
        <v>1</v>
      </c>
      <c r="P1341" s="91">
        <f t="shared" si="101"/>
        <v>0</v>
      </c>
      <c r="Q1341" s="91">
        <f t="shared" si="102"/>
        <v>1</v>
      </c>
      <c r="R1341" s="93">
        <f t="shared" si="103"/>
        <v>0</v>
      </c>
      <c r="S1341" s="91">
        <f t="shared" si="104"/>
        <v>0</v>
      </c>
    </row>
    <row r="1342" spans="1:19" x14ac:dyDescent="0.25">
      <c r="A1342" s="104">
        <v>40626.610092592593</v>
      </c>
      <c r="B1342" s="105">
        <v>60.000999450683594</v>
      </c>
      <c r="C1342" s="106"/>
      <c r="O1342" s="91">
        <f t="shared" si="100"/>
        <v>1</v>
      </c>
      <c r="P1342" s="91">
        <f t="shared" si="101"/>
        <v>1</v>
      </c>
      <c r="Q1342" s="91">
        <f t="shared" si="102"/>
        <v>1</v>
      </c>
      <c r="R1342" s="93">
        <f t="shared" si="103"/>
        <v>6.999969482421875E-3</v>
      </c>
      <c r="S1342" s="91">
        <f t="shared" si="104"/>
        <v>6.999969482421875E-3</v>
      </c>
    </row>
    <row r="1343" spans="1:19" x14ac:dyDescent="0.25">
      <c r="A1343" s="104">
        <v>40626.610115740739</v>
      </c>
      <c r="B1343" s="105">
        <v>60.000999450683594</v>
      </c>
      <c r="C1343" s="106"/>
      <c r="O1343" s="91">
        <f t="shared" si="100"/>
        <v>1</v>
      </c>
      <c r="P1343" s="91">
        <f t="shared" si="101"/>
        <v>1</v>
      </c>
      <c r="Q1343" s="91">
        <f t="shared" si="102"/>
        <v>1</v>
      </c>
      <c r="R1343" s="93">
        <f t="shared" si="103"/>
        <v>0</v>
      </c>
      <c r="S1343" s="91">
        <f t="shared" si="104"/>
        <v>0</v>
      </c>
    </row>
    <row r="1344" spans="1:19" x14ac:dyDescent="0.25">
      <c r="A1344" s="104">
        <v>40626.610138888886</v>
      </c>
      <c r="B1344" s="105">
        <v>60</v>
      </c>
      <c r="C1344" s="106"/>
      <c r="O1344" s="91">
        <f t="shared" si="100"/>
        <v>1</v>
      </c>
      <c r="P1344" s="91">
        <f t="shared" si="101"/>
        <v>0</v>
      </c>
      <c r="Q1344" s="91">
        <f t="shared" si="102"/>
        <v>1</v>
      </c>
      <c r="R1344" s="93">
        <f t="shared" si="103"/>
        <v>-9.9945068359375E-4</v>
      </c>
      <c r="S1344" s="91">
        <f t="shared" si="104"/>
        <v>9.9945068359375E-4</v>
      </c>
    </row>
    <row r="1345" spans="1:19" x14ac:dyDescent="0.25">
      <c r="A1345" s="104">
        <v>40626.610162037039</v>
      </c>
      <c r="B1345" s="105">
        <v>60.000999450683594</v>
      </c>
      <c r="C1345" s="106"/>
      <c r="O1345" s="91">
        <f t="shared" si="100"/>
        <v>1</v>
      </c>
      <c r="P1345" s="91">
        <f t="shared" si="101"/>
        <v>1</v>
      </c>
      <c r="Q1345" s="91">
        <f t="shared" si="102"/>
        <v>1</v>
      </c>
      <c r="R1345" s="93">
        <f t="shared" si="103"/>
        <v>9.9945068359375E-4</v>
      </c>
      <c r="S1345" s="91">
        <f t="shared" si="104"/>
        <v>9.9945068359375E-4</v>
      </c>
    </row>
    <row r="1346" spans="1:19" x14ac:dyDescent="0.25">
      <c r="A1346" s="104">
        <v>40626.610185185185</v>
      </c>
      <c r="B1346" s="105">
        <v>60.002998352050781</v>
      </c>
      <c r="C1346" s="106"/>
      <c r="O1346" s="91">
        <f t="shared" si="100"/>
        <v>1</v>
      </c>
      <c r="P1346" s="91">
        <f t="shared" si="101"/>
        <v>1</v>
      </c>
      <c r="Q1346" s="91">
        <f t="shared" si="102"/>
        <v>1</v>
      </c>
      <c r="R1346" s="93">
        <f t="shared" si="103"/>
        <v>1.9989013671875E-3</v>
      </c>
      <c r="S1346" s="91">
        <f t="shared" si="104"/>
        <v>1.9989013671875E-3</v>
      </c>
    </row>
    <row r="1347" spans="1:19" x14ac:dyDescent="0.25">
      <c r="A1347" s="104">
        <v>40626.610208333332</v>
      </c>
      <c r="B1347" s="105">
        <v>60.002998352050781</v>
      </c>
      <c r="C1347" s="106"/>
      <c r="O1347" s="91">
        <f t="shared" si="100"/>
        <v>1</v>
      </c>
      <c r="P1347" s="91">
        <f t="shared" si="101"/>
        <v>1</v>
      </c>
      <c r="Q1347" s="91">
        <f t="shared" si="102"/>
        <v>1</v>
      </c>
      <c r="R1347" s="93">
        <f t="shared" si="103"/>
        <v>0</v>
      </c>
      <c r="S1347" s="91">
        <f t="shared" si="104"/>
        <v>0</v>
      </c>
    </row>
    <row r="1348" spans="1:19" x14ac:dyDescent="0.25">
      <c r="A1348" s="104">
        <v>40626.610231481478</v>
      </c>
      <c r="B1348" s="105">
        <v>60.004001617431641</v>
      </c>
      <c r="C1348" s="106"/>
      <c r="O1348" s="91">
        <f t="shared" si="100"/>
        <v>1</v>
      </c>
      <c r="P1348" s="91">
        <f t="shared" si="101"/>
        <v>1</v>
      </c>
      <c r="Q1348" s="91">
        <f t="shared" si="102"/>
        <v>1</v>
      </c>
      <c r="R1348" s="93">
        <f t="shared" si="103"/>
        <v>1.003265380859375E-3</v>
      </c>
      <c r="S1348" s="91">
        <f t="shared" si="104"/>
        <v>1.003265380859375E-3</v>
      </c>
    </row>
    <row r="1349" spans="1:19" x14ac:dyDescent="0.25">
      <c r="A1349" s="104">
        <v>40626.610254629632</v>
      </c>
      <c r="B1349" s="105">
        <v>60.005001068115234</v>
      </c>
      <c r="C1349" s="106"/>
      <c r="O1349" s="91">
        <f t="shared" si="100"/>
        <v>1</v>
      </c>
      <c r="P1349" s="91">
        <f t="shared" si="101"/>
        <v>1</v>
      </c>
      <c r="Q1349" s="91">
        <f t="shared" si="102"/>
        <v>1</v>
      </c>
      <c r="R1349" s="93">
        <f t="shared" si="103"/>
        <v>9.9945068359375E-4</v>
      </c>
      <c r="S1349" s="91">
        <f t="shared" si="104"/>
        <v>9.9945068359375E-4</v>
      </c>
    </row>
    <row r="1350" spans="1:19" x14ac:dyDescent="0.25">
      <c r="A1350" s="104">
        <v>40626.610277777778</v>
      </c>
      <c r="B1350" s="105">
        <v>60.007999420166016</v>
      </c>
      <c r="C1350" s="106"/>
      <c r="O1350" s="91">
        <f t="shared" si="100"/>
        <v>1</v>
      </c>
      <c r="P1350" s="91">
        <f t="shared" si="101"/>
        <v>1</v>
      </c>
      <c r="Q1350" s="91">
        <f t="shared" si="102"/>
        <v>1</v>
      </c>
      <c r="R1350" s="93">
        <f t="shared" si="103"/>
        <v>2.99835205078125E-3</v>
      </c>
      <c r="S1350" s="91">
        <f t="shared" si="104"/>
        <v>2.99835205078125E-3</v>
      </c>
    </row>
    <row r="1351" spans="1:19" x14ac:dyDescent="0.25">
      <c r="A1351" s="104">
        <v>40626.610300925924</v>
      </c>
      <c r="B1351" s="105">
        <v>60.011001586914063</v>
      </c>
      <c r="C1351" s="106"/>
      <c r="O1351" s="91">
        <f t="shared" si="100"/>
        <v>1</v>
      </c>
      <c r="P1351" s="91">
        <f t="shared" si="101"/>
        <v>1</v>
      </c>
      <c r="Q1351" s="91">
        <f t="shared" si="102"/>
        <v>1</v>
      </c>
      <c r="R1351" s="93">
        <f t="shared" si="103"/>
        <v>3.002166748046875E-3</v>
      </c>
      <c r="S1351" s="91">
        <f t="shared" si="104"/>
        <v>3.002166748046875E-3</v>
      </c>
    </row>
    <row r="1352" spans="1:19" x14ac:dyDescent="0.25">
      <c r="A1352" s="104">
        <v>40626.610324074078</v>
      </c>
      <c r="B1352" s="105">
        <v>60.008998870849609</v>
      </c>
      <c r="C1352" s="106"/>
      <c r="O1352" s="91">
        <f t="shared" ref="O1352:O1415" si="105">IF(ROW()&lt;$O$5,0,1)</f>
        <v>1</v>
      </c>
      <c r="P1352" s="91">
        <f t="shared" ref="P1352:P1415" si="106">IF((O1352=1)*(B1352&gt;$P$2),1,0)</f>
        <v>1</v>
      </c>
      <c r="Q1352" s="91">
        <f t="shared" si="102"/>
        <v>1</v>
      </c>
      <c r="R1352" s="93">
        <f t="shared" si="103"/>
        <v>-2.002716064453125E-3</v>
      </c>
      <c r="S1352" s="91">
        <f t="shared" si="104"/>
        <v>2.002716064453125E-3</v>
      </c>
    </row>
    <row r="1353" spans="1:19" x14ac:dyDescent="0.25">
      <c r="A1353" s="104">
        <v>40626.610347222224</v>
      </c>
      <c r="B1353" s="105">
        <v>60.007999420166016</v>
      </c>
      <c r="C1353" s="106"/>
      <c r="O1353" s="91">
        <f t="shared" si="105"/>
        <v>1</v>
      </c>
      <c r="P1353" s="91">
        <f t="shared" si="106"/>
        <v>1</v>
      </c>
      <c r="Q1353" s="91">
        <f t="shared" ref="Q1353:Q1416" si="107">IF(ROW()&lt;O$3,0,1)</f>
        <v>1</v>
      </c>
      <c r="R1353" s="93">
        <f t="shared" ref="R1353:R1416" si="108">B1353-B1352</f>
        <v>-9.9945068359375E-4</v>
      </c>
      <c r="S1353" s="91">
        <f t="shared" ref="S1353:S1416" si="109">ABS(R1353)</f>
        <v>9.9945068359375E-4</v>
      </c>
    </row>
    <row r="1354" spans="1:19" x14ac:dyDescent="0.25">
      <c r="A1354" s="104">
        <v>40626.61037037037</v>
      </c>
      <c r="B1354" s="105">
        <v>60.007999420166016</v>
      </c>
      <c r="C1354" s="106"/>
      <c r="O1354" s="91">
        <f t="shared" si="105"/>
        <v>1</v>
      </c>
      <c r="P1354" s="91">
        <f t="shared" si="106"/>
        <v>1</v>
      </c>
      <c r="Q1354" s="91">
        <f t="shared" si="107"/>
        <v>1</v>
      </c>
      <c r="R1354" s="93">
        <f t="shared" si="108"/>
        <v>0</v>
      </c>
      <c r="S1354" s="91">
        <f t="shared" si="109"/>
        <v>0</v>
      </c>
    </row>
    <row r="1355" spans="1:19" x14ac:dyDescent="0.25">
      <c r="A1355" s="104">
        <v>40626.610393518517</v>
      </c>
      <c r="B1355" s="105">
        <v>60.008998870849609</v>
      </c>
      <c r="C1355" s="106"/>
      <c r="O1355" s="91">
        <f t="shared" si="105"/>
        <v>1</v>
      </c>
      <c r="P1355" s="91">
        <f t="shared" si="106"/>
        <v>1</v>
      </c>
      <c r="Q1355" s="91">
        <f t="shared" si="107"/>
        <v>1</v>
      </c>
      <c r="R1355" s="93">
        <f t="shared" si="108"/>
        <v>9.9945068359375E-4</v>
      </c>
      <c r="S1355" s="91">
        <f t="shared" si="109"/>
        <v>9.9945068359375E-4</v>
      </c>
    </row>
    <row r="1356" spans="1:19" x14ac:dyDescent="0.25">
      <c r="A1356" s="104">
        <v>40626.61041666667</v>
      </c>
      <c r="B1356" s="105">
        <v>60.009998321533203</v>
      </c>
      <c r="C1356" s="106"/>
      <c r="O1356" s="91">
        <f t="shared" si="105"/>
        <v>1</v>
      </c>
      <c r="P1356" s="91">
        <f t="shared" si="106"/>
        <v>1</v>
      </c>
      <c r="Q1356" s="91">
        <f t="shared" si="107"/>
        <v>1</v>
      </c>
      <c r="R1356" s="93">
        <f t="shared" si="108"/>
        <v>9.9945068359375E-4</v>
      </c>
      <c r="S1356" s="91">
        <f t="shared" si="109"/>
        <v>9.9945068359375E-4</v>
      </c>
    </row>
    <row r="1357" spans="1:19" x14ac:dyDescent="0.25">
      <c r="A1357" s="104">
        <v>40626.610439814816</v>
      </c>
      <c r="B1357" s="105">
        <v>60.012001037597656</v>
      </c>
      <c r="C1357" s="106"/>
      <c r="O1357" s="91">
        <f t="shared" si="105"/>
        <v>1</v>
      </c>
      <c r="P1357" s="91">
        <f t="shared" si="106"/>
        <v>1</v>
      </c>
      <c r="Q1357" s="91">
        <f t="shared" si="107"/>
        <v>1</v>
      </c>
      <c r="R1357" s="93">
        <f t="shared" si="108"/>
        <v>2.002716064453125E-3</v>
      </c>
      <c r="S1357" s="91">
        <f t="shared" si="109"/>
        <v>2.002716064453125E-3</v>
      </c>
    </row>
    <row r="1358" spans="1:19" x14ac:dyDescent="0.25">
      <c r="A1358" s="104">
        <v>40626.610462962963</v>
      </c>
      <c r="B1358" s="105">
        <v>60.012001037597656</v>
      </c>
      <c r="C1358" s="106"/>
      <c r="O1358" s="91">
        <f t="shared" si="105"/>
        <v>1</v>
      </c>
      <c r="P1358" s="91">
        <f t="shared" si="106"/>
        <v>1</v>
      </c>
      <c r="Q1358" s="91">
        <f t="shared" si="107"/>
        <v>1</v>
      </c>
      <c r="R1358" s="93">
        <f t="shared" si="108"/>
        <v>0</v>
      </c>
      <c r="S1358" s="91">
        <f t="shared" si="109"/>
        <v>0</v>
      </c>
    </row>
    <row r="1359" spans="1:19" x14ac:dyDescent="0.25">
      <c r="A1359" s="104">
        <v>40626.610486111109</v>
      </c>
      <c r="B1359" s="105">
        <v>60.013999938964844</v>
      </c>
      <c r="C1359" s="106"/>
      <c r="O1359" s="91">
        <f t="shared" si="105"/>
        <v>1</v>
      </c>
      <c r="P1359" s="91">
        <f t="shared" si="106"/>
        <v>1</v>
      </c>
      <c r="Q1359" s="91">
        <f t="shared" si="107"/>
        <v>1</v>
      </c>
      <c r="R1359" s="93">
        <f t="shared" si="108"/>
        <v>1.9989013671875E-3</v>
      </c>
      <c r="S1359" s="91">
        <f t="shared" si="109"/>
        <v>1.9989013671875E-3</v>
      </c>
    </row>
    <row r="1360" spans="1:19" x14ac:dyDescent="0.25">
      <c r="A1360" s="104">
        <v>40626.610509259262</v>
      </c>
      <c r="B1360" s="105">
        <v>60.013999938964844</v>
      </c>
      <c r="C1360" s="106"/>
      <c r="O1360" s="91">
        <f t="shared" si="105"/>
        <v>1</v>
      </c>
      <c r="P1360" s="91">
        <f t="shared" si="106"/>
        <v>1</v>
      </c>
      <c r="Q1360" s="91">
        <f t="shared" si="107"/>
        <v>1</v>
      </c>
      <c r="R1360" s="93">
        <f t="shared" si="108"/>
        <v>0</v>
      </c>
      <c r="S1360" s="91">
        <f t="shared" si="109"/>
        <v>0</v>
      </c>
    </row>
    <row r="1361" spans="1:19" x14ac:dyDescent="0.25">
      <c r="A1361" s="104">
        <v>40626.610532407409</v>
      </c>
      <c r="B1361" s="105">
        <v>60.016998291015625</v>
      </c>
      <c r="C1361" s="106"/>
      <c r="O1361" s="91">
        <f t="shared" si="105"/>
        <v>1</v>
      </c>
      <c r="P1361" s="91">
        <f t="shared" si="106"/>
        <v>1</v>
      </c>
      <c r="Q1361" s="91">
        <f t="shared" si="107"/>
        <v>1</v>
      </c>
      <c r="R1361" s="93">
        <f t="shared" si="108"/>
        <v>2.99835205078125E-3</v>
      </c>
      <c r="S1361" s="91">
        <f t="shared" si="109"/>
        <v>2.99835205078125E-3</v>
      </c>
    </row>
    <row r="1362" spans="1:19" x14ac:dyDescent="0.25">
      <c r="A1362" s="104">
        <v>40626.610555555555</v>
      </c>
      <c r="B1362" s="105">
        <v>60.016998291015625</v>
      </c>
      <c r="C1362" s="106"/>
      <c r="O1362" s="91">
        <f t="shared" si="105"/>
        <v>1</v>
      </c>
      <c r="P1362" s="91">
        <f t="shared" si="106"/>
        <v>1</v>
      </c>
      <c r="Q1362" s="91">
        <f t="shared" si="107"/>
        <v>1</v>
      </c>
      <c r="R1362" s="93">
        <f t="shared" si="108"/>
        <v>0</v>
      </c>
      <c r="S1362" s="91">
        <f t="shared" si="109"/>
        <v>0</v>
      </c>
    </row>
    <row r="1363" spans="1:19" x14ac:dyDescent="0.25">
      <c r="A1363" s="104">
        <v>40626.610578703701</v>
      </c>
      <c r="B1363" s="105">
        <v>60.019001007080078</v>
      </c>
      <c r="C1363" s="106"/>
      <c r="O1363" s="91">
        <f t="shared" si="105"/>
        <v>1</v>
      </c>
      <c r="P1363" s="91">
        <f t="shared" si="106"/>
        <v>1</v>
      </c>
      <c r="Q1363" s="91">
        <f t="shared" si="107"/>
        <v>1</v>
      </c>
      <c r="R1363" s="93">
        <f t="shared" si="108"/>
        <v>2.002716064453125E-3</v>
      </c>
      <c r="S1363" s="91">
        <f t="shared" si="109"/>
        <v>2.002716064453125E-3</v>
      </c>
    </row>
    <row r="1364" spans="1:19" x14ac:dyDescent="0.25">
      <c r="A1364" s="104">
        <v>40626.610601851855</v>
      </c>
      <c r="B1364" s="105">
        <v>60.018001556396484</v>
      </c>
      <c r="C1364" s="106"/>
      <c r="O1364" s="91">
        <f t="shared" si="105"/>
        <v>1</v>
      </c>
      <c r="P1364" s="91">
        <f t="shared" si="106"/>
        <v>1</v>
      </c>
      <c r="Q1364" s="91">
        <f t="shared" si="107"/>
        <v>1</v>
      </c>
      <c r="R1364" s="93">
        <f t="shared" si="108"/>
        <v>-9.9945068359375E-4</v>
      </c>
      <c r="S1364" s="91">
        <f t="shared" si="109"/>
        <v>9.9945068359375E-4</v>
      </c>
    </row>
    <row r="1365" spans="1:19" x14ac:dyDescent="0.25">
      <c r="A1365" s="104">
        <v>40626.610625000001</v>
      </c>
      <c r="B1365" s="105">
        <v>60.018001556396484</v>
      </c>
      <c r="C1365" s="106"/>
      <c r="O1365" s="91">
        <f t="shared" si="105"/>
        <v>1</v>
      </c>
      <c r="P1365" s="91">
        <f t="shared" si="106"/>
        <v>1</v>
      </c>
      <c r="Q1365" s="91">
        <f t="shared" si="107"/>
        <v>1</v>
      </c>
      <c r="R1365" s="93">
        <f t="shared" si="108"/>
        <v>0</v>
      </c>
      <c r="S1365" s="91">
        <f t="shared" si="109"/>
        <v>0</v>
      </c>
    </row>
    <row r="1366" spans="1:19" x14ac:dyDescent="0.25">
      <c r="A1366" s="104">
        <v>40626.610648148147</v>
      </c>
      <c r="B1366" s="105">
        <v>60.016998291015625</v>
      </c>
      <c r="C1366" s="106"/>
      <c r="O1366" s="91">
        <f t="shared" si="105"/>
        <v>1</v>
      </c>
      <c r="P1366" s="91">
        <f t="shared" si="106"/>
        <v>1</v>
      </c>
      <c r="Q1366" s="91">
        <f t="shared" si="107"/>
        <v>1</v>
      </c>
      <c r="R1366" s="93">
        <f t="shared" si="108"/>
        <v>-1.003265380859375E-3</v>
      </c>
      <c r="S1366" s="91">
        <f t="shared" si="109"/>
        <v>1.003265380859375E-3</v>
      </c>
    </row>
    <row r="1367" spans="1:19" x14ac:dyDescent="0.25">
      <c r="A1367" s="104">
        <v>40626.610671296294</v>
      </c>
      <c r="B1367" s="105">
        <v>60.016998291015625</v>
      </c>
      <c r="C1367" s="106"/>
      <c r="O1367" s="91">
        <f t="shared" si="105"/>
        <v>1</v>
      </c>
      <c r="P1367" s="91">
        <f t="shared" si="106"/>
        <v>1</v>
      </c>
      <c r="Q1367" s="91">
        <f t="shared" si="107"/>
        <v>1</v>
      </c>
      <c r="R1367" s="93">
        <f t="shared" si="108"/>
        <v>0</v>
      </c>
      <c r="S1367" s="91">
        <f t="shared" si="109"/>
        <v>0</v>
      </c>
    </row>
    <row r="1368" spans="1:19" x14ac:dyDescent="0.25">
      <c r="A1368" s="104">
        <v>40626.610694444447</v>
      </c>
      <c r="B1368" s="105">
        <v>60.018001556396484</v>
      </c>
      <c r="C1368" s="106"/>
      <c r="O1368" s="91">
        <f t="shared" si="105"/>
        <v>1</v>
      </c>
      <c r="P1368" s="91">
        <f t="shared" si="106"/>
        <v>1</v>
      </c>
      <c r="Q1368" s="91">
        <f t="shared" si="107"/>
        <v>1</v>
      </c>
      <c r="R1368" s="93">
        <f t="shared" si="108"/>
        <v>1.003265380859375E-3</v>
      </c>
      <c r="S1368" s="91">
        <f t="shared" si="109"/>
        <v>1.003265380859375E-3</v>
      </c>
    </row>
    <row r="1369" spans="1:19" x14ac:dyDescent="0.25">
      <c r="A1369" s="104">
        <v>40626.610717592594</v>
      </c>
      <c r="B1369" s="105">
        <v>60.018001556396484</v>
      </c>
      <c r="C1369" s="106"/>
      <c r="O1369" s="91">
        <f t="shared" si="105"/>
        <v>1</v>
      </c>
      <c r="P1369" s="91">
        <f t="shared" si="106"/>
        <v>1</v>
      </c>
      <c r="Q1369" s="91">
        <f t="shared" si="107"/>
        <v>1</v>
      </c>
      <c r="R1369" s="93">
        <f t="shared" si="108"/>
        <v>0</v>
      </c>
      <c r="S1369" s="91">
        <f t="shared" si="109"/>
        <v>0</v>
      </c>
    </row>
    <row r="1370" spans="1:19" x14ac:dyDescent="0.25">
      <c r="A1370" s="104">
        <v>40626.61074074074</v>
      </c>
      <c r="B1370" s="105">
        <v>60.021999359130859</v>
      </c>
      <c r="C1370" s="106"/>
      <c r="O1370" s="91">
        <f t="shared" si="105"/>
        <v>1</v>
      </c>
      <c r="P1370" s="91">
        <f t="shared" si="106"/>
        <v>1</v>
      </c>
      <c r="Q1370" s="91">
        <f t="shared" si="107"/>
        <v>1</v>
      </c>
      <c r="R1370" s="93">
        <f t="shared" si="108"/>
        <v>3.997802734375E-3</v>
      </c>
      <c r="S1370" s="91">
        <f t="shared" si="109"/>
        <v>3.997802734375E-3</v>
      </c>
    </row>
    <row r="1371" spans="1:19" x14ac:dyDescent="0.25">
      <c r="A1371" s="104">
        <v>40626.610763888886</v>
      </c>
      <c r="B1371" s="105">
        <v>60.0260009765625</v>
      </c>
      <c r="C1371" s="106"/>
      <c r="O1371" s="91">
        <f t="shared" si="105"/>
        <v>1</v>
      </c>
      <c r="P1371" s="91">
        <f t="shared" si="106"/>
        <v>1</v>
      </c>
      <c r="Q1371" s="91">
        <f t="shared" si="107"/>
        <v>1</v>
      </c>
      <c r="R1371" s="93">
        <f t="shared" si="108"/>
        <v>4.001617431640625E-3</v>
      </c>
      <c r="S1371" s="91">
        <f t="shared" si="109"/>
        <v>4.001617431640625E-3</v>
      </c>
    </row>
    <row r="1372" spans="1:19" x14ac:dyDescent="0.25">
      <c r="A1372" s="104">
        <v>40626.61078703704</v>
      </c>
      <c r="B1372" s="105">
        <v>60.028999328613281</v>
      </c>
      <c r="C1372" s="106"/>
      <c r="O1372" s="91">
        <f t="shared" si="105"/>
        <v>1</v>
      </c>
      <c r="P1372" s="91">
        <f t="shared" si="106"/>
        <v>1</v>
      </c>
      <c r="Q1372" s="91">
        <f t="shared" si="107"/>
        <v>1</v>
      </c>
      <c r="R1372" s="93">
        <f t="shared" si="108"/>
        <v>2.99835205078125E-3</v>
      </c>
      <c r="S1372" s="91">
        <f t="shared" si="109"/>
        <v>2.99835205078125E-3</v>
      </c>
    </row>
    <row r="1373" spans="1:19" x14ac:dyDescent="0.25">
      <c r="A1373" s="104">
        <v>40626.610810185186</v>
      </c>
      <c r="B1373" s="105">
        <v>60.027000427246094</v>
      </c>
      <c r="C1373" s="106"/>
      <c r="O1373" s="91">
        <f t="shared" si="105"/>
        <v>1</v>
      </c>
      <c r="P1373" s="91">
        <f t="shared" si="106"/>
        <v>1</v>
      </c>
      <c r="Q1373" s="91">
        <f t="shared" si="107"/>
        <v>1</v>
      </c>
      <c r="R1373" s="93">
        <f t="shared" si="108"/>
        <v>-1.9989013671875E-3</v>
      </c>
      <c r="S1373" s="91">
        <f t="shared" si="109"/>
        <v>1.9989013671875E-3</v>
      </c>
    </row>
    <row r="1374" spans="1:19" x14ac:dyDescent="0.25">
      <c r="A1374" s="104">
        <v>40626.610833333332</v>
      </c>
      <c r="B1374" s="105">
        <v>60.025001525878906</v>
      </c>
      <c r="C1374" s="106"/>
      <c r="O1374" s="91">
        <f t="shared" si="105"/>
        <v>1</v>
      </c>
      <c r="P1374" s="91">
        <f t="shared" si="106"/>
        <v>1</v>
      </c>
      <c r="Q1374" s="91">
        <f t="shared" si="107"/>
        <v>1</v>
      </c>
      <c r="R1374" s="93">
        <f t="shared" si="108"/>
        <v>-1.9989013671875E-3</v>
      </c>
      <c r="S1374" s="91">
        <f t="shared" si="109"/>
        <v>1.9989013671875E-3</v>
      </c>
    </row>
    <row r="1375" spans="1:19" x14ac:dyDescent="0.25">
      <c r="A1375" s="104">
        <v>40626.610856481479</v>
      </c>
      <c r="B1375" s="105">
        <v>60.022998809814453</v>
      </c>
      <c r="C1375" s="106"/>
      <c r="O1375" s="91">
        <f t="shared" si="105"/>
        <v>1</v>
      </c>
      <c r="P1375" s="91">
        <f t="shared" si="106"/>
        <v>1</v>
      </c>
      <c r="Q1375" s="91">
        <f t="shared" si="107"/>
        <v>1</v>
      </c>
      <c r="R1375" s="93">
        <f t="shared" si="108"/>
        <v>-2.002716064453125E-3</v>
      </c>
      <c r="S1375" s="91">
        <f t="shared" si="109"/>
        <v>2.002716064453125E-3</v>
      </c>
    </row>
    <row r="1376" spans="1:19" x14ac:dyDescent="0.25">
      <c r="A1376" s="104">
        <v>40626.610879629632</v>
      </c>
      <c r="B1376" s="105">
        <v>60.016998291015625</v>
      </c>
      <c r="C1376" s="106"/>
      <c r="O1376" s="91">
        <f t="shared" si="105"/>
        <v>1</v>
      </c>
      <c r="P1376" s="91">
        <f t="shared" si="106"/>
        <v>1</v>
      </c>
      <c r="Q1376" s="91">
        <f t="shared" si="107"/>
        <v>1</v>
      </c>
      <c r="R1376" s="93">
        <f t="shared" si="108"/>
        <v>-6.000518798828125E-3</v>
      </c>
      <c r="S1376" s="91">
        <f t="shared" si="109"/>
        <v>6.000518798828125E-3</v>
      </c>
    </row>
    <row r="1377" spans="1:19" x14ac:dyDescent="0.25">
      <c r="A1377" s="104">
        <v>40626.610902777778</v>
      </c>
      <c r="B1377" s="105">
        <v>60.016998291015625</v>
      </c>
      <c r="C1377" s="106"/>
      <c r="O1377" s="91">
        <f t="shared" si="105"/>
        <v>1</v>
      </c>
      <c r="P1377" s="91">
        <f t="shared" si="106"/>
        <v>1</v>
      </c>
      <c r="Q1377" s="91">
        <f t="shared" si="107"/>
        <v>1</v>
      </c>
      <c r="R1377" s="93">
        <f t="shared" si="108"/>
        <v>0</v>
      </c>
      <c r="S1377" s="91">
        <f t="shared" si="109"/>
        <v>0</v>
      </c>
    </row>
    <row r="1378" spans="1:19" x14ac:dyDescent="0.25">
      <c r="A1378" s="104">
        <v>40626.610925925925</v>
      </c>
      <c r="B1378" s="105">
        <v>60.018001556396484</v>
      </c>
      <c r="C1378" s="106"/>
      <c r="O1378" s="91">
        <f t="shared" si="105"/>
        <v>1</v>
      </c>
      <c r="P1378" s="91">
        <f t="shared" si="106"/>
        <v>1</v>
      </c>
      <c r="Q1378" s="91">
        <f t="shared" si="107"/>
        <v>1</v>
      </c>
      <c r="R1378" s="93">
        <f t="shared" si="108"/>
        <v>1.003265380859375E-3</v>
      </c>
      <c r="S1378" s="91">
        <f t="shared" si="109"/>
        <v>1.003265380859375E-3</v>
      </c>
    </row>
    <row r="1379" spans="1:19" x14ac:dyDescent="0.25">
      <c r="A1379" s="104">
        <v>40626.610949074071</v>
      </c>
      <c r="B1379" s="105">
        <v>60.014999389648438</v>
      </c>
      <c r="C1379" s="106"/>
      <c r="O1379" s="91">
        <f t="shared" si="105"/>
        <v>1</v>
      </c>
      <c r="P1379" s="91">
        <f t="shared" si="106"/>
        <v>1</v>
      </c>
      <c r="Q1379" s="91">
        <f t="shared" si="107"/>
        <v>1</v>
      </c>
      <c r="R1379" s="93">
        <f t="shared" si="108"/>
        <v>-3.002166748046875E-3</v>
      </c>
      <c r="S1379" s="91">
        <f t="shared" si="109"/>
        <v>3.002166748046875E-3</v>
      </c>
    </row>
    <row r="1380" spans="1:19" x14ac:dyDescent="0.25">
      <c r="A1380" s="104">
        <v>40626.610972222225</v>
      </c>
      <c r="B1380" s="105">
        <v>60.013999938964844</v>
      </c>
      <c r="C1380" s="106"/>
      <c r="O1380" s="91">
        <f t="shared" si="105"/>
        <v>1</v>
      </c>
      <c r="P1380" s="91">
        <f t="shared" si="106"/>
        <v>1</v>
      </c>
      <c r="Q1380" s="91">
        <f t="shared" si="107"/>
        <v>1</v>
      </c>
      <c r="R1380" s="93">
        <f t="shared" si="108"/>
        <v>-9.9945068359375E-4</v>
      </c>
      <c r="S1380" s="91">
        <f t="shared" si="109"/>
        <v>9.9945068359375E-4</v>
      </c>
    </row>
    <row r="1381" spans="1:19" x14ac:dyDescent="0.25">
      <c r="A1381" s="104">
        <v>40626.610995370371</v>
      </c>
      <c r="B1381" s="105">
        <v>60.014999389648438</v>
      </c>
      <c r="C1381" s="106"/>
      <c r="O1381" s="91">
        <f t="shared" si="105"/>
        <v>1</v>
      </c>
      <c r="P1381" s="91">
        <f t="shared" si="106"/>
        <v>1</v>
      </c>
      <c r="Q1381" s="91">
        <f t="shared" si="107"/>
        <v>1</v>
      </c>
      <c r="R1381" s="93">
        <f t="shared" si="108"/>
        <v>9.9945068359375E-4</v>
      </c>
      <c r="S1381" s="91">
        <f t="shared" si="109"/>
        <v>9.9945068359375E-4</v>
      </c>
    </row>
    <row r="1382" spans="1:19" x14ac:dyDescent="0.25">
      <c r="A1382" s="104">
        <v>40626.611018518517</v>
      </c>
      <c r="B1382" s="105">
        <v>60.016998291015625</v>
      </c>
      <c r="C1382" s="106"/>
      <c r="O1382" s="91">
        <f t="shared" si="105"/>
        <v>1</v>
      </c>
      <c r="P1382" s="91">
        <f t="shared" si="106"/>
        <v>1</v>
      </c>
      <c r="Q1382" s="91">
        <f t="shared" si="107"/>
        <v>1</v>
      </c>
      <c r="R1382" s="93">
        <f t="shared" si="108"/>
        <v>1.9989013671875E-3</v>
      </c>
      <c r="S1382" s="91">
        <f t="shared" si="109"/>
        <v>1.9989013671875E-3</v>
      </c>
    </row>
    <row r="1383" spans="1:19" x14ac:dyDescent="0.25">
      <c r="A1383" s="104">
        <v>40626.611041666663</v>
      </c>
      <c r="B1383" s="105">
        <v>60.014999389648438</v>
      </c>
      <c r="C1383" s="106"/>
      <c r="O1383" s="91">
        <f t="shared" si="105"/>
        <v>1</v>
      </c>
      <c r="P1383" s="91">
        <f t="shared" si="106"/>
        <v>1</v>
      </c>
      <c r="Q1383" s="91">
        <f t="shared" si="107"/>
        <v>1</v>
      </c>
      <c r="R1383" s="93">
        <f t="shared" si="108"/>
        <v>-1.9989013671875E-3</v>
      </c>
      <c r="S1383" s="91">
        <f t="shared" si="109"/>
        <v>1.9989013671875E-3</v>
      </c>
    </row>
    <row r="1384" spans="1:19" x14ac:dyDescent="0.25">
      <c r="A1384" s="104">
        <v>40626.611064814817</v>
      </c>
      <c r="B1384" s="105">
        <v>60.01300048828125</v>
      </c>
      <c r="C1384" s="106"/>
      <c r="O1384" s="91">
        <f t="shared" si="105"/>
        <v>1</v>
      </c>
      <c r="P1384" s="91">
        <f t="shared" si="106"/>
        <v>1</v>
      </c>
      <c r="Q1384" s="91">
        <f t="shared" si="107"/>
        <v>1</v>
      </c>
      <c r="R1384" s="93">
        <f t="shared" si="108"/>
        <v>-1.9989013671875E-3</v>
      </c>
      <c r="S1384" s="91">
        <f t="shared" si="109"/>
        <v>1.9989013671875E-3</v>
      </c>
    </row>
    <row r="1385" spans="1:19" x14ac:dyDescent="0.25">
      <c r="A1385" s="104">
        <v>40626.611087962963</v>
      </c>
      <c r="B1385" s="105">
        <v>60.012001037597656</v>
      </c>
      <c r="C1385" s="106"/>
      <c r="O1385" s="91">
        <f t="shared" si="105"/>
        <v>1</v>
      </c>
      <c r="P1385" s="91">
        <f t="shared" si="106"/>
        <v>1</v>
      </c>
      <c r="Q1385" s="91">
        <f t="shared" si="107"/>
        <v>1</v>
      </c>
      <c r="R1385" s="93">
        <f t="shared" si="108"/>
        <v>-9.9945068359375E-4</v>
      </c>
      <c r="S1385" s="91">
        <f t="shared" si="109"/>
        <v>9.9945068359375E-4</v>
      </c>
    </row>
    <row r="1386" spans="1:19" x14ac:dyDescent="0.25">
      <c r="A1386" s="104">
        <v>40626.611111111109</v>
      </c>
      <c r="B1386" s="105">
        <v>60.009998321533203</v>
      </c>
      <c r="C1386" s="106"/>
      <c r="O1386" s="91">
        <f t="shared" si="105"/>
        <v>1</v>
      </c>
      <c r="P1386" s="91">
        <f t="shared" si="106"/>
        <v>1</v>
      </c>
      <c r="Q1386" s="91">
        <f t="shared" si="107"/>
        <v>1</v>
      </c>
      <c r="R1386" s="93">
        <f t="shared" si="108"/>
        <v>-2.002716064453125E-3</v>
      </c>
      <c r="S1386" s="91">
        <f t="shared" si="109"/>
        <v>2.002716064453125E-3</v>
      </c>
    </row>
    <row r="1387" spans="1:19" x14ac:dyDescent="0.25">
      <c r="A1387" s="104">
        <v>40626.611134259256</v>
      </c>
      <c r="B1387" s="105">
        <v>60.007999420166016</v>
      </c>
      <c r="C1387" s="106"/>
      <c r="O1387" s="91">
        <f t="shared" si="105"/>
        <v>1</v>
      </c>
      <c r="P1387" s="91">
        <f t="shared" si="106"/>
        <v>1</v>
      </c>
      <c r="Q1387" s="91">
        <f t="shared" si="107"/>
        <v>1</v>
      </c>
      <c r="R1387" s="93">
        <f t="shared" si="108"/>
        <v>-1.9989013671875E-3</v>
      </c>
      <c r="S1387" s="91">
        <f t="shared" si="109"/>
        <v>1.9989013671875E-3</v>
      </c>
    </row>
    <row r="1388" spans="1:19" x14ac:dyDescent="0.25">
      <c r="A1388" s="104">
        <v>40626.611157407409</v>
      </c>
      <c r="B1388" s="105">
        <v>60.006000518798828</v>
      </c>
      <c r="C1388" s="106"/>
      <c r="O1388" s="91">
        <f t="shared" si="105"/>
        <v>1</v>
      </c>
      <c r="P1388" s="91">
        <f t="shared" si="106"/>
        <v>1</v>
      </c>
      <c r="Q1388" s="91">
        <f t="shared" si="107"/>
        <v>1</v>
      </c>
      <c r="R1388" s="93">
        <f t="shared" si="108"/>
        <v>-1.9989013671875E-3</v>
      </c>
      <c r="S1388" s="91">
        <f t="shared" si="109"/>
        <v>1.9989013671875E-3</v>
      </c>
    </row>
    <row r="1389" spans="1:19" x14ac:dyDescent="0.25">
      <c r="A1389" s="104">
        <v>40626.611180555556</v>
      </c>
      <c r="B1389" s="105">
        <v>60.006000518798828</v>
      </c>
      <c r="C1389" s="106"/>
      <c r="O1389" s="91">
        <f t="shared" si="105"/>
        <v>1</v>
      </c>
      <c r="P1389" s="91">
        <f t="shared" si="106"/>
        <v>1</v>
      </c>
      <c r="Q1389" s="91">
        <f t="shared" si="107"/>
        <v>1</v>
      </c>
      <c r="R1389" s="93">
        <f t="shared" si="108"/>
        <v>0</v>
      </c>
      <c r="S1389" s="91">
        <f t="shared" si="109"/>
        <v>0</v>
      </c>
    </row>
    <row r="1390" spans="1:19" x14ac:dyDescent="0.25">
      <c r="A1390" s="104">
        <v>40626.611203703702</v>
      </c>
      <c r="B1390" s="105">
        <v>60.008998870849609</v>
      </c>
      <c r="C1390" s="106"/>
      <c r="O1390" s="91">
        <f t="shared" si="105"/>
        <v>1</v>
      </c>
      <c r="P1390" s="91">
        <f t="shared" si="106"/>
        <v>1</v>
      </c>
      <c r="Q1390" s="91">
        <f t="shared" si="107"/>
        <v>1</v>
      </c>
      <c r="R1390" s="93">
        <f t="shared" si="108"/>
        <v>2.99835205078125E-3</v>
      </c>
      <c r="S1390" s="91">
        <f t="shared" si="109"/>
        <v>2.99835205078125E-3</v>
      </c>
    </row>
    <row r="1391" spans="1:19" x14ac:dyDescent="0.25">
      <c r="A1391" s="104">
        <v>40626.611226851855</v>
      </c>
      <c r="B1391" s="105">
        <v>60.011001586914063</v>
      </c>
      <c r="C1391" s="106"/>
      <c r="O1391" s="91">
        <f t="shared" si="105"/>
        <v>1</v>
      </c>
      <c r="P1391" s="91">
        <f t="shared" si="106"/>
        <v>1</v>
      </c>
      <c r="Q1391" s="91">
        <f t="shared" si="107"/>
        <v>1</v>
      </c>
      <c r="R1391" s="93">
        <f t="shared" si="108"/>
        <v>2.002716064453125E-3</v>
      </c>
      <c r="S1391" s="91">
        <f t="shared" si="109"/>
        <v>2.002716064453125E-3</v>
      </c>
    </row>
    <row r="1392" spans="1:19" x14ac:dyDescent="0.25">
      <c r="A1392" s="104">
        <v>40626.611250000002</v>
      </c>
      <c r="B1392" s="105">
        <v>60.006999969482422</v>
      </c>
      <c r="C1392" s="106"/>
      <c r="O1392" s="91">
        <f t="shared" si="105"/>
        <v>1</v>
      </c>
      <c r="P1392" s="91">
        <f t="shared" si="106"/>
        <v>1</v>
      </c>
      <c r="Q1392" s="91">
        <f t="shared" si="107"/>
        <v>1</v>
      </c>
      <c r="R1392" s="93">
        <f t="shared" si="108"/>
        <v>-4.001617431640625E-3</v>
      </c>
      <c r="S1392" s="91">
        <f t="shared" si="109"/>
        <v>4.001617431640625E-3</v>
      </c>
    </row>
    <row r="1393" spans="1:19" x14ac:dyDescent="0.25">
      <c r="A1393" s="104">
        <v>40626.611273148148</v>
      </c>
      <c r="B1393" s="105">
        <v>59.997001647949219</v>
      </c>
      <c r="C1393" s="106"/>
      <c r="O1393" s="91">
        <f t="shared" si="105"/>
        <v>1</v>
      </c>
      <c r="P1393" s="91">
        <f t="shared" si="106"/>
        <v>0</v>
      </c>
      <c r="Q1393" s="91">
        <f t="shared" si="107"/>
        <v>1</v>
      </c>
      <c r="R1393" s="93">
        <f t="shared" si="108"/>
        <v>-9.998321533203125E-3</v>
      </c>
      <c r="S1393" s="91">
        <f t="shared" si="109"/>
        <v>9.998321533203125E-3</v>
      </c>
    </row>
    <row r="1394" spans="1:19" x14ac:dyDescent="0.25">
      <c r="A1394" s="104">
        <v>40626.611296296294</v>
      </c>
      <c r="B1394" s="105">
        <v>59.988998413085937</v>
      </c>
      <c r="C1394" s="106"/>
      <c r="O1394" s="91">
        <f t="shared" si="105"/>
        <v>1</v>
      </c>
      <c r="P1394" s="91">
        <f t="shared" si="106"/>
        <v>0</v>
      </c>
      <c r="Q1394" s="91">
        <f t="shared" si="107"/>
        <v>1</v>
      </c>
      <c r="R1394" s="93">
        <f t="shared" si="108"/>
        <v>-8.00323486328125E-3</v>
      </c>
      <c r="S1394" s="91">
        <f t="shared" si="109"/>
        <v>8.00323486328125E-3</v>
      </c>
    </row>
    <row r="1395" spans="1:19" x14ac:dyDescent="0.25">
      <c r="A1395" s="104">
        <v>40626.611319444448</v>
      </c>
      <c r="B1395" s="105">
        <v>59.987998962402344</v>
      </c>
      <c r="C1395" s="106"/>
      <c r="O1395" s="91">
        <f t="shared" si="105"/>
        <v>1</v>
      </c>
      <c r="P1395" s="91">
        <f t="shared" si="106"/>
        <v>0</v>
      </c>
      <c r="Q1395" s="91">
        <f t="shared" si="107"/>
        <v>1</v>
      </c>
      <c r="R1395" s="93">
        <f t="shared" si="108"/>
        <v>-9.9945068359375E-4</v>
      </c>
      <c r="S1395" s="91">
        <f t="shared" si="109"/>
        <v>9.9945068359375E-4</v>
      </c>
    </row>
    <row r="1396" spans="1:19" x14ac:dyDescent="0.25">
      <c r="A1396" s="104">
        <v>40626.611342592594</v>
      </c>
      <c r="B1396" s="105">
        <v>59.984001159667969</v>
      </c>
      <c r="C1396" s="106"/>
      <c r="O1396" s="91">
        <f t="shared" si="105"/>
        <v>1</v>
      </c>
      <c r="P1396" s="91">
        <f t="shared" si="106"/>
        <v>0</v>
      </c>
      <c r="Q1396" s="91">
        <f t="shared" si="107"/>
        <v>1</v>
      </c>
      <c r="R1396" s="93">
        <f t="shared" si="108"/>
        <v>-3.997802734375E-3</v>
      </c>
      <c r="S1396" s="91">
        <f t="shared" si="109"/>
        <v>3.997802734375E-3</v>
      </c>
    </row>
    <row r="1397" spans="1:19" x14ac:dyDescent="0.25">
      <c r="A1397" s="104">
        <v>40626.61136574074</v>
      </c>
      <c r="B1397" s="105">
        <v>59.984001159667969</v>
      </c>
      <c r="C1397" s="106"/>
      <c r="O1397" s="91">
        <f t="shared" si="105"/>
        <v>1</v>
      </c>
      <c r="P1397" s="91">
        <f t="shared" si="106"/>
        <v>0</v>
      </c>
      <c r="Q1397" s="91">
        <f t="shared" si="107"/>
        <v>1</v>
      </c>
      <c r="R1397" s="93">
        <f t="shared" si="108"/>
        <v>0</v>
      </c>
      <c r="S1397" s="91">
        <f t="shared" si="109"/>
        <v>0</v>
      </c>
    </row>
    <row r="1398" spans="1:19" x14ac:dyDescent="0.25">
      <c r="A1398" s="104">
        <v>40626.611388888887</v>
      </c>
      <c r="B1398" s="105">
        <v>59.985000610351563</v>
      </c>
      <c r="C1398" s="106"/>
      <c r="O1398" s="91">
        <f t="shared" si="105"/>
        <v>1</v>
      </c>
      <c r="P1398" s="91">
        <f t="shared" si="106"/>
        <v>0</v>
      </c>
      <c r="Q1398" s="91">
        <f t="shared" si="107"/>
        <v>1</v>
      </c>
      <c r="R1398" s="93">
        <f t="shared" si="108"/>
        <v>9.9945068359375E-4</v>
      </c>
      <c r="S1398" s="91">
        <f t="shared" si="109"/>
        <v>9.9945068359375E-4</v>
      </c>
    </row>
    <row r="1399" spans="1:19" x14ac:dyDescent="0.25">
      <c r="A1399" s="104">
        <v>40626.61141203704</v>
      </c>
      <c r="B1399" s="105">
        <v>59.988998413085937</v>
      </c>
      <c r="C1399" s="106"/>
      <c r="O1399" s="91">
        <f t="shared" si="105"/>
        <v>1</v>
      </c>
      <c r="P1399" s="91">
        <f t="shared" si="106"/>
        <v>0</v>
      </c>
      <c r="Q1399" s="91">
        <f t="shared" si="107"/>
        <v>1</v>
      </c>
      <c r="R1399" s="93">
        <f t="shared" si="108"/>
        <v>3.997802734375E-3</v>
      </c>
      <c r="S1399" s="91">
        <f t="shared" si="109"/>
        <v>3.997802734375E-3</v>
      </c>
    </row>
    <row r="1400" spans="1:19" x14ac:dyDescent="0.25">
      <c r="A1400" s="104">
        <v>40626.611435185187</v>
      </c>
      <c r="B1400" s="105">
        <v>59.992000579833984</v>
      </c>
      <c r="C1400" s="106"/>
      <c r="O1400" s="91">
        <f t="shared" si="105"/>
        <v>1</v>
      </c>
      <c r="P1400" s="91">
        <f t="shared" si="106"/>
        <v>0</v>
      </c>
      <c r="Q1400" s="91">
        <f t="shared" si="107"/>
        <v>1</v>
      </c>
      <c r="R1400" s="93">
        <f t="shared" si="108"/>
        <v>3.002166748046875E-3</v>
      </c>
      <c r="S1400" s="91">
        <f t="shared" si="109"/>
        <v>3.002166748046875E-3</v>
      </c>
    </row>
    <row r="1401" spans="1:19" x14ac:dyDescent="0.25">
      <c r="A1401" s="104">
        <v>40626.611458333333</v>
      </c>
      <c r="B1401" s="105">
        <v>59.992000579833984</v>
      </c>
      <c r="C1401" s="106"/>
      <c r="O1401" s="91">
        <f t="shared" si="105"/>
        <v>1</v>
      </c>
      <c r="P1401" s="91">
        <f t="shared" si="106"/>
        <v>0</v>
      </c>
      <c r="Q1401" s="91">
        <f t="shared" si="107"/>
        <v>1</v>
      </c>
      <c r="R1401" s="93">
        <f t="shared" si="108"/>
        <v>0</v>
      </c>
      <c r="S1401" s="91">
        <f t="shared" si="109"/>
        <v>0</v>
      </c>
    </row>
    <row r="1402" spans="1:19" x14ac:dyDescent="0.25">
      <c r="A1402" s="104">
        <v>40626.611481481479</v>
      </c>
      <c r="B1402" s="105">
        <v>59.993000030517578</v>
      </c>
      <c r="C1402" s="106"/>
      <c r="O1402" s="91">
        <f t="shared" si="105"/>
        <v>1</v>
      </c>
      <c r="P1402" s="91">
        <f t="shared" si="106"/>
        <v>0</v>
      </c>
      <c r="Q1402" s="91">
        <f t="shared" si="107"/>
        <v>1</v>
      </c>
      <c r="R1402" s="93">
        <f t="shared" si="108"/>
        <v>9.9945068359375E-4</v>
      </c>
      <c r="S1402" s="91">
        <f t="shared" si="109"/>
        <v>9.9945068359375E-4</v>
      </c>
    </row>
    <row r="1403" spans="1:19" x14ac:dyDescent="0.25">
      <c r="A1403" s="104">
        <v>40626.611504629633</v>
      </c>
      <c r="B1403" s="105">
        <v>59.993000030517578</v>
      </c>
      <c r="C1403" s="106"/>
      <c r="O1403" s="91">
        <f t="shared" si="105"/>
        <v>1</v>
      </c>
      <c r="P1403" s="91">
        <f t="shared" si="106"/>
        <v>0</v>
      </c>
      <c r="Q1403" s="91">
        <f t="shared" si="107"/>
        <v>1</v>
      </c>
      <c r="R1403" s="93">
        <f t="shared" si="108"/>
        <v>0</v>
      </c>
      <c r="S1403" s="91">
        <f t="shared" si="109"/>
        <v>0</v>
      </c>
    </row>
    <row r="1404" spans="1:19" x14ac:dyDescent="0.25">
      <c r="A1404" s="104">
        <v>40626.611527777779</v>
      </c>
      <c r="B1404" s="105">
        <v>59.995998382568359</v>
      </c>
      <c r="C1404" s="106"/>
      <c r="O1404" s="91">
        <f t="shared" si="105"/>
        <v>1</v>
      </c>
      <c r="P1404" s="91">
        <f t="shared" si="106"/>
        <v>0</v>
      </c>
      <c r="Q1404" s="91">
        <f t="shared" si="107"/>
        <v>1</v>
      </c>
      <c r="R1404" s="93">
        <f t="shared" si="108"/>
        <v>2.99835205078125E-3</v>
      </c>
      <c r="S1404" s="91">
        <f t="shared" si="109"/>
        <v>2.99835205078125E-3</v>
      </c>
    </row>
    <row r="1405" spans="1:19" x14ac:dyDescent="0.25">
      <c r="A1405" s="104">
        <v>40626.611550925925</v>
      </c>
      <c r="B1405" s="105">
        <v>59.997001647949219</v>
      </c>
      <c r="C1405" s="106"/>
      <c r="O1405" s="91">
        <f t="shared" si="105"/>
        <v>1</v>
      </c>
      <c r="P1405" s="91">
        <f t="shared" si="106"/>
        <v>0</v>
      </c>
      <c r="Q1405" s="91">
        <f t="shared" si="107"/>
        <v>1</v>
      </c>
      <c r="R1405" s="93">
        <f t="shared" si="108"/>
        <v>1.003265380859375E-3</v>
      </c>
      <c r="S1405" s="91">
        <f t="shared" si="109"/>
        <v>1.003265380859375E-3</v>
      </c>
    </row>
    <row r="1406" spans="1:19" x14ac:dyDescent="0.25">
      <c r="A1406" s="104">
        <v>40626.611574074072</v>
      </c>
      <c r="B1406" s="105">
        <v>59.999000549316406</v>
      </c>
      <c r="C1406" s="106"/>
      <c r="O1406" s="91">
        <f t="shared" si="105"/>
        <v>1</v>
      </c>
      <c r="P1406" s="91">
        <f t="shared" si="106"/>
        <v>0</v>
      </c>
      <c r="Q1406" s="91">
        <f t="shared" si="107"/>
        <v>1</v>
      </c>
      <c r="R1406" s="93">
        <f t="shared" si="108"/>
        <v>1.9989013671875E-3</v>
      </c>
      <c r="S1406" s="91">
        <f t="shared" si="109"/>
        <v>1.9989013671875E-3</v>
      </c>
    </row>
    <row r="1407" spans="1:19" x14ac:dyDescent="0.25">
      <c r="A1407" s="104">
        <v>40626.611597222225</v>
      </c>
      <c r="B1407" s="105">
        <v>59.997001647949219</v>
      </c>
      <c r="C1407" s="106"/>
      <c r="O1407" s="91">
        <f t="shared" si="105"/>
        <v>1</v>
      </c>
      <c r="P1407" s="91">
        <f t="shared" si="106"/>
        <v>0</v>
      </c>
      <c r="Q1407" s="91">
        <f t="shared" si="107"/>
        <v>1</v>
      </c>
      <c r="R1407" s="93">
        <f t="shared" si="108"/>
        <v>-1.9989013671875E-3</v>
      </c>
      <c r="S1407" s="91">
        <f t="shared" si="109"/>
        <v>1.9989013671875E-3</v>
      </c>
    </row>
    <row r="1408" spans="1:19" x14ac:dyDescent="0.25">
      <c r="A1408" s="104">
        <v>40626.611620370371</v>
      </c>
      <c r="B1408" s="105">
        <v>59.995998382568359</v>
      </c>
      <c r="C1408" s="106"/>
      <c r="O1408" s="91">
        <f t="shared" si="105"/>
        <v>1</v>
      </c>
      <c r="P1408" s="91">
        <f t="shared" si="106"/>
        <v>0</v>
      </c>
      <c r="Q1408" s="91">
        <f t="shared" si="107"/>
        <v>1</v>
      </c>
      <c r="R1408" s="93">
        <f t="shared" si="108"/>
        <v>-1.003265380859375E-3</v>
      </c>
      <c r="S1408" s="91">
        <f t="shared" si="109"/>
        <v>1.003265380859375E-3</v>
      </c>
    </row>
    <row r="1409" spans="1:19" x14ac:dyDescent="0.25">
      <c r="A1409" s="104">
        <v>40626.611643518518</v>
      </c>
      <c r="B1409" s="105">
        <v>59.993000030517578</v>
      </c>
      <c r="C1409" s="106"/>
      <c r="O1409" s="91">
        <f t="shared" si="105"/>
        <v>1</v>
      </c>
      <c r="P1409" s="91">
        <f t="shared" si="106"/>
        <v>0</v>
      </c>
      <c r="Q1409" s="91">
        <f t="shared" si="107"/>
        <v>1</v>
      </c>
      <c r="R1409" s="93">
        <f t="shared" si="108"/>
        <v>-2.99835205078125E-3</v>
      </c>
      <c r="S1409" s="91">
        <f t="shared" si="109"/>
        <v>2.99835205078125E-3</v>
      </c>
    </row>
    <row r="1410" spans="1:19" x14ac:dyDescent="0.25">
      <c r="A1410" s="104">
        <v>40626.611666666664</v>
      </c>
      <c r="B1410" s="105">
        <v>59.983001708984375</v>
      </c>
      <c r="C1410" s="106"/>
      <c r="O1410" s="91">
        <f t="shared" si="105"/>
        <v>1</v>
      </c>
      <c r="P1410" s="91">
        <f t="shared" si="106"/>
        <v>0</v>
      </c>
      <c r="Q1410" s="91">
        <f t="shared" si="107"/>
        <v>1</v>
      </c>
      <c r="R1410" s="93">
        <f t="shared" si="108"/>
        <v>-9.998321533203125E-3</v>
      </c>
      <c r="S1410" s="91">
        <f t="shared" si="109"/>
        <v>9.998321533203125E-3</v>
      </c>
    </row>
    <row r="1411" spans="1:19" x14ac:dyDescent="0.25">
      <c r="A1411" s="104">
        <v>40626.611689814818</v>
      </c>
      <c r="B1411" s="105">
        <v>59.969001770019531</v>
      </c>
      <c r="C1411" s="106"/>
      <c r="O1411" s="91">
        <f t="shared" si="105"/>
        <v>1</v>
      </c>
      <c r="P1411" s="91">
        <f t="shared" si="106"/>
        <v>0</v>
      </c>
      <c r="Q1411" s="91">
        <f t="shared" si="107"/>
        <v>1</v>
      </c>
      <c r="R1411" s="93">
        <f t="shared" si="108"/>
        <v>-1.399993896484375E-2</v>
      </c>
      <c r="S1411" s="91">
        <f t="shared" si="109"/>
        <v>1.399993896484375E-2</v>
      </c>
    </row>
    <row r="1412" spans="1:19" x14ac:dyDescent="0.25">
      <c r="A1412" s="104">
        <v>40626.611712962964</v>
      </c>
      <c r="B1412" s="105">
        <v>59.966999053955078</v>
      </c>
      <c r="C1412" s="106"/>
      <c r="O1412" s="91">
        <f t="shared" si="105"/>
        <v>1</v>
      </c>
      <c r="P1412" s="91">
        <f t="shared" si="106"/>
        <v>0</v>
      </c>
      <c r="Q1412" s="91">
        <f t="shared" si="107"/>
        <v>1</v>
      </c>
      <c r="R1412" s="93">
        <f t="shared" si="108"/>
        <v>-2.002716064453125E-3</v>
      </c>
      <c r="S1412" s="91">
        <f t="shared" si="109"/>
        <v>2.002716064453125E-3</v>
      </c>
    </row>
    <row r="1413" spans="1:19" x14ac:dyDescent="0.25">
      <c r="A1413" s="104">
        <v>40626.61173611111</v>
      </c>
      <c r="B1413" s="105">
        <v>59.958999633789063</v>
      </c>
      <c r="C1413" s="106"/>
      <c r="O1413" s="91">
        <f t="shared" si="105"/>
        <v>1</v>
      </c>
      <c r="P1413" s="91">
        <f t="shared" si="106"/>
        <v>0</v>
      </c>
      <c r="Q1413" s="91">
        <f t="shared" si="107"/>
        <v>1</v>
      </c>
      <c r="R1413" s="93">
        <f t="shared" si="108"/>
        <v>-7.999420166015625E-3</v>
      </c>
      <c r="S1413" s="91">
        <f t="shared" si="109"/>
        <v>7.999420166015625E-3</v>
      </c>
    </row>
    <row r="1414" spans="1:19" x14ac:dyDescent="0.25">
      <c r="A1414" s="104">
        <v>40626.611759259256</v>
      </c>
      <c r="B1414" s="105">
        <v>59.953998565673828</v>
      </c>
      <c r="C1414" s="106"/>
      <c r="O1414" s="91">
        <f t="shared" si="105"/>
        <v>1</v>
      </c>
      <c r="P1414" s="91">
        <f t="shared" si="106"/>
        <v>0</v>
      </c>
      <c r="Q1414" s="91">
        <f t="shared" si="107"/>
        <v>1</v>
      </c>
      <c r="R1414" s="93">
        <f t="shared" si="108"/>
        <v>-5.001068115234375E-3</v>
      </c>
      <c r="S1414" s="91">
        <f t="shared" si="109"/>
        <v>5.001068115234375E-3</v>
      </c>
    </row>
    <row r="1415" spans="1:19" x14ac:dyDescent="0.25">
      <c r="A1415" s="104">
        <v>40626.61178240741</v>
      </c>
      <c r="B1415" s="105">
        <v>59.943000793457031</v>
      </c>
      <c r="C1415" s="106"/>
      <c r="O1415" s="91">
        <f t="shared" si="105"/>
        <v>1</v>
      </c>
      <c r="P1415" s="91">
        <f t="shared" si="106"/>
        <v>0</v>
      </c>
      <c r="Q1415" s="91">
        <f t="shared" si="107"/>
        <v>1</v>
      </c>
      <c r="R1415" s="93">
        <f t="shared" si="108"/>
        <v>-1.0997772216796875E-2</v>
      </c>
      <c r="S1415" s="91">
        <f t="shared" si="109"/>
        <v>1.0997772216796875E-2</v>
      </c>
    </row>
    <row r="1416" spans="1:19" x14ac:dyDescent="0.25">
      <c r="A1416" s="104">
        <v>40626.611805555556</v>
      </c>
      <c r="B1416" s="105">
        <v>59.937000274658203</v>
      </c>
      <c r="C1416" s="106"/>
      <c r="O1416" s="91">
        <f t="shared" ref="O1416:O1479" si="110">IF(ROW()&lt;$O$5,0,1)</f>
        <v>1</v>
      </c>
      <c r="P1416" s="91">
        <f t="shared" ref="P1416:P1479" si="111">IF((O1416=1)*(B1416&gt;$P$2),1,0)</f>
        <v>0</v>
      </c>
      <c r="Q1416" s="91">
        <f t="shared" si="107"/>
        <v>1</v>
      </c>
      <c r="R1416" s="93">
        <f t="shared" si="108"/>
        <v>-6.000518798828125E-3</v>
      </c>
      <c r="S1416" s="91">
        <f t="shared" si="109"/>
        <v>6.000518798828125E-3</v>
      </c>
    </row>
    <row r="1417" spans="1:19" x14ac:dyDescent="0.25">
      <c r="A1417" s="104">
        <v>40626.611828703702</v>
      </c>
      <c r="B1417" s="105">
        <v>59.936000823974609</v>
      </c>
      <c r="C1417" s="106"/>
      <c r="O1417" s="91">
        <f t="shared" si="110"/>
        <v>1</v>
      </c>
      <c r="P1417" s="91">
        <f t="shared" si="111"/>
        <v>0</v>
      </c>
      <c r="Q1417" s="91">
        <f t="shared" ref="Q1417:Q1480" si="112">IF(ROW()&lt;O$3,0,1)</f>
        <v>1</v>
      </c>
      <c r="R1417" s="93">
        <f t="shared" ref="R1417:R1480" si="113">B1417-B1416</f>
        <v>-9.9945068359375E-4</v>
      </c>
      <c r="S1417" s="91">
        <f t="shared" ref="S1417:S1480" si="114">ABS(R1417)</f>
        <v>9.9945068359375E-4</v>
      </c>
    </row>
    <row r="1418" spans="1:19" x14ac:dyDescent="0.25">
      <c r="A1418" s="104">
        <v>40626.611851851849</v>
      </c>
      <c r="B1418" s="105">
        <v>59.938999176025391</v>
      </c>
      <c r="C1418" s="106"/>
      <c r="O1418" s="91">
        <f t="shared" si="110"/>
        <v>1</v>
      </c>
      <c r="P1418" s="91">
        <f t="shared" si="111"/>
        <v>0</v>
      </c>
      <c r="Q1418" s="91">
        <f t="shared" si="112"/>
        <v>1</v>
      </c>
      <c r="R1418" s="93">
        <f t="shared" si="113"/>
        <v>2.99835205078125E-3</v>
      </c>
      <c r="S1418" s="91">
        <f t="shared" si="114"/>
        <v>2.99835205078125E-3</v>
      </c>
    </row>
    <row r="1419" spans="1:19" x14ac:dyDescent="0.25">
      <c r="A1419" s="104">
        <v>40626.611875000002</v>
      </c>
      <c r="B1419" s="105">
        <v>59.945999145507813</v>
      </c>
      <c r="C1419" s="106"/>
      <c r="O1419" s="91">
        <f t="shared" si="110"/>
        <v>1</v>
      </c>
      <c r="P1419" s="91">
        <f t="shared" si="111"/>
        <v>0</v>
      </c>
      <c r="Q1419" s="91">
        <f t="shared" si="112"/>
        <v>1</v>
      </c>
      <c r="R1419" s="93">
        <f t="shared" si="113"/>
        <v>6.999969482421875E-3</v>
      </c>
      <c r="S1419" s="91">
        <f t="shared" si="114"/>
        <v>6.999969482421875E-3</v>
      </c>
    </row>
    <row r="1420" spans="1:19" x14ac:dyDescent="0.25">
      <c r="A1420" s="104">
        <v>40626.611898148149</v>
      </c>
      <c r="B1420" s="105">
        <v>59.956001281738281</v>
      </c>
      <c r="C1420" s="106"/>
      <c r="O1420" s="91">
        <f t="shared" si="110"/>
        <v>1</v>
      </c>
      <c r="P1420" s="91">
        <f t="shared" si="111"/>
        <v>0</v>
      </c>
      <c r="Q1420" s="91">
        <f t="shared" si="112"/>
        <v>1</v>
      </c>
      <c r="R1420" s="93">
        <f t="shared" si="113"/>
        <v>1.000213623046875E-2</v>
      </c>
      <c r="S1420" s="91">
        <f t="shared" si="114"/>
        <v>1.000213623046875E-2</v>
      </c>
    </row>
    <row r="1421" spans="1:19" x14ac:dyDescent="0.25">
      <c r="A1421" s="104">
        <v>40626.611921296295</v>
      </c>
      <c r="B1421" s="105">
        <v>59.958999633789063</v>
      </c>
      <c r="C1421" s="106"/>
      <c r="O1421" s="91">
        <f t="shared" si="110"/>
        <v>1</v>
      </c>
      <c r="P1421" s="91">
        <f t="shared" si="111"/>
        <v>0</v>
      </c>
      <c r="Q1421" s="91">
        <f t="shared" si="112"/>
        <v>1</v>
      </c>
      <c r="R1421" s="93">
        <f t="shared" si="113"/>
        <v>2.99835205078125E-3</v>
      </c>
      <c r="S1421" s="91">
        <f t="shared" si="114"/>
        <v>2.99835205078125E-3</v>
      </c>
    </row>
    <row r="1422" spans="1:19" x14ac:dyDescent="0.25">
      <c r="A1422" s="104">
        <v>40626.611944444441</v>
      </c>
      <c r="B1422" s="105">
        <v>59.963001251220703</v>
      </c>
      <c r="C1422" s="106"/>
      <c r="O1422" s="91">
        <f t="shared" si="110"/>
        <v>1</v>
      </c>
      <c r="P1422" s="91">
        <f t="shared" si="111"/>
        <v>0</v>
      </c>
      <c r="Q1422" s="91">
        <f t="shared" si="112"/>
        <v>1</v>
      </c>
      <c r="R1422" s="93">
        <f t="shared" si="113"/>
        <v>4.001617431640625E-3</v>
      </c>
      <c r="S1422" s="91">
        <f t="shared" si="114"/>
        <v>4.001617431640625E-3</v>
      </c>
    </row>
    <row r="1423" spans="1:19" x14ac:dyDescent="0.25">
      <c r="A1423" s="104">
        <v>40626.611967592595</v>
      </c>
      <c r="B1423" s="105">
        <v>59.956001281738281</v>
      </c>
      <c r="C1423" s="106"/>
      <c r="O1423" s="91">
        <f t="shared" si="110"/>
        <v>1</v>
      </c>
      <c r="P1423" s="91">
        <f t="shared" si="111"/>
        <v>0</v>
      </c>
      <c r="Q1423" s="91">
        <f t="shared" si="112"/>
        <v>1</v>
      </c>
      <c r="R1423" s="93">
        <f t="shared" si="113"/>
        <v>-6.999969482421875E-3</v>
      </c>
      <c r="S1423" s="91">
        <f t="shared" si="114"/>
        <v>6.999969482421875E-3</v>
      </c>
    </row>
    <row r="1424" spans="1:19" x14ac:dyDescent="0.25">
      <c r="A1424" s="104">
        <v>40626.611990740741</v>
      </c>
      <c r="B1424" s="105">
        <v>59.956001281738281</v>
      </c>
      <c r="C1424" s="106"/>
      <c r="O1424" s="91">
        <f t="shared" si="110"/>
        <v>1</v>
      </c>
      <c r="P1424" s="91">
        <f t="shared" si="111"/>
        <v>0</v>
      </c>
      <c r="Q1424" s="91">
        <f t="shared" si="112"/>
        <v>1</v>
      </c>
      <c r="R1424" s="93">
        <f t="shared" si="113"/>
        <v>0</v>
      </c>
      <c r="S1424" s="91">
        <f t="shared" si="114"/>
        <v>0</v>
      </c>
    </row>
    <row r="1425" spans="1:19" x14ac:dyDescent="0.25">
      <c r="A1425" s="104">
        <v>40626.612013888887</v>
      </c>
      <c r="B1425" s="105">
        <v>59.959999084472656</v>
      </c>
      <c r="C1425" s="106"/>
      <c r="O1425" s="91">
        <f t="shared" si="110"/>
        <v>1</v>
      </c>
      <c r="P1425" s="91">
        <f t="shared" si="111"/>
        <v>0</v>
      </c>
      <c r="Q1425" s="91">
        <f t="shared" si="112"/>
        <v>1</v>
      </c>
      <c r="R1425" s="93">
        <f t="shared" si="113"/>
        <v>3.997802734375E-3</v>
      </c>
      <c r="S1425" s="91">
        <f t="shared" si="114"/>
        <v>3.997802734375E-3</v>
      </c>
    </row>
    <row r="1426" spans="1:19" x14ac:dyDescent="0.25">
      <c r="A1426" s="104">
        <v>40626.612037037034</v>
      </c>
      <c r="B1426" s="105">
        <v>59.963001251220703</v>
      </c>
      <c r="C1426" s="106"/>
      <c r="O1426" s="91">
        <f t="shared" si="110"/>
        <v>1</v>
      </c>
      <c r="P1426" s="91">
        <f t="shared" si="111"/>
        <v>0</v>
      </c>
      <c r="Q1426" s="91">
        <f t="shared" si="112"/>
        <v>1</v>
      </c>
      <c r="R1426" s="93">
        <f t="shared" si="113"/>
        <v>3.002166748046875E-3</v>
      </c>
      <c r="S1426" s="91">
        <f t="shared" si="114"/>
        <v>3.002166748046875E-3</v>
      </c>
    </row>
    <row r="1427" spans="1:19" x14ac:dyDescent="0.25">
      <c r="A1427" s="104">
        <v>40626.612060185187</v>
      </c>
      <c r="B1427" s="105">
        <v>59.962001800537109</v>
      </c>
      <c r="C1427" s="106"/>
      <c r="O1427" s="91">
        <f t="shared" si="110"/>
        <v>1</v>
      </c>
      <c r="P1427" s="91">
        <f t="shared" si="111"/>
        <v>0</v>
      </c>
      <c r="Q1427" s="91">
        <f t="shared" si="112"/>
        <v>1</v>
      </c>
      <c r="R1427" s="93">
        <f t="shared" si="113"/>
        <v>-9.9945068359375E-4</v>
      </c>
      <c r="S1427" s="91">
        <f t="shared" si="114"/>
        <v>9.9945068359375E-4</v>
      </c>
    </row>
    <row r="1428" spans="1:19" x14ac:dyDescent="0.25">
      <c r="A1428" s="104">
        <v>40626.612083333333</v>
      </c>
      <c r="B1428" s="105">
        <v>59.958000183105469</v>
      </c>
      <c r="C1428" s="106"/>
      <c r="O1428" s="91">
        <f t="shared" si="110"/>
        <v>1</v>
      </c>
      <c r="P1428" s="91">
        <f t="shared" si="111"/>
        <v>0</v>
      </c>
      <c r="Q1428" s="91">
        <f t="shared" si="112"/>
        <v>1</v>
      </c>
      <c r="R1428" s="93">
        <f t="shared" si="113"/>
        <v>-4.001617431640625E-3</v>
      </c>
      <c r="S1428" s="91">
        <f t="shared" si="114"/>
        <v>4.001617431640625E-3</v>
      </c>
    </row>
    <row r="1429" spans="1:19" x14ac:dyDescent="0.25">
      <c r="A1429" s="104">
        <v>40626.61210648148</v>
      </c>
      <c r="B1429" s="105">
        <v>59.958000183105469</v>
      </c>
      <c r="C1429" s="106"/>
      <c r="O1429" s="91">
        <f t="shared" si="110"/>
        <v>1</v>
      </c>
      <c r="P1429" s="91">
        <f t="shared" si="111"/>
        <v>0</v>
      </c>
      <c r="Q1429" s="91">
        <f t="shared" si="112"/>
        <v>1</v>
      </c>
      <c r="R1429" s="93">
        <f t="shared" si="113"/>
        <v>0</v>
      </c>
      <c r="S1429" s="91">
        <f t="shared" si="114"/>
        <v>0</v>
      </c>
    </row>
    <row r="1430" spans="1:19" x14ac:dyDescent="0.25">
      <c r="A1430" s="104">
        <v>40626.612129629626</v>
      </c>
      <c r="B1430" s="105">
        <v>59.959999084472656</v>
      </c>
      <c r="C1430" s="106"/>
      <c r="O1430" s="91">
        <f t="shared" si="110"/>
        <v>1</v>
      </c>
      <c r="P1430" s="91">
        <f t="shared" si="111"/>
        <v>0</v>
      </c>
      <c r="Q1430" s="91">
        <f t="shared" si="112"/>
        <v>1</v>
      </c>
      <c r="R1430" s="93">
        <f t="shared" si="113"/>
        <v>1.9989013671875E-3</v>
      </c>
      <c r="S1430" s="91">
        <f t="shared" si="114"/>
        <v>1.9989013671875E-3</v>
      </c>
    </row>
    <row r="1431" spans="1:19" x14ac:dyDescent="0.25">
      <c r="A1431" s="104">
        <v>40626.61215277778</v>
      </c>
      <c r="B1431" s="105">
        <v>59.959999084472656</v>
      </c>
      <c r="C1431" s="106"/>
      <c r="O1431" s="91">
        <f t="shared" si="110"/>
        <v>1</v>
      </c>
      <c r="P1431" s="91">
        <f t="shared" si="111"/>
        <v>0</v>
      </c>
      <c r="Q1431" s="91">
        <f t="shared" si="112"/>
        <v>1</v>
      </c>
      <c r="R1431" s="93">
        <f t="shared" si="113"/>
        <v>0</v>
      </c>
      <c r="S1431" s="91">
        <f t="shared" si="114"/>
        <v>0</v>
      </c>
    </row>
    <row r="1432" spans="1:19" x14ac:dyDescent="0.25">
      <c r="A1432" s="104">
        <v>40626.612175925926</v>
      </c>
      <c r="B1432" s="105">
        <v>59.958000183105469</v>
      </c>
      <c r="C1432" s="106"/>
      <c r="O1432" s="91">
        <f t="shared" si="110"/>
        <v>1</v>
      </c>
      <c r="P1432" s="91">
        <f t="shared" si="111"/>
        <v>0</v>
      </c>
      <c r="Q1432" s="91">
        <f t="shared" si="112"/>
        <v>1</v>
      </c>
      <c r="R1432" s="93">
        <f t="shared" si="113"/>
        <v>-1.9989013671875E-3</v>
      </c>
      <c r="S1432" s="91">
        <f t="shared" si="114"/>
        <v>1.9989013671875E-3</v>
      </c>
    </row>
    <row r="1433" spans="1:19" x14ac:dyDescent="0.25">
      <c r="A1433" s="104">
        <v>40626.612199074072</v>
      </c>
      <c r="B1433" s="105">
        <v>59.957000732421875</v>
      </c>
      <c r="C1433" s="106"/>
      <c r="O1433" s="91">
        <f t="shared" si="110"/>
        <v>1</v>
      </c>
      <c r="P1433" s="91">
        <f t="shared" si="111"/>
        <v>0</v>
      </c>
      <c r="Q1433" s="91">
        <f t="shared" si="112"/>
        <v>1</v>
      </c>
      <c r="R1433" s="93">
        <f t="shared" si="113"/>
        <v>-9.9945068359375E-4</v>
      </c>
      <c r="S1433" s="91">
        <f t="shared" si="114"/>
        <v>9.9945068359375E-4</v>
      </c>
    </row>
    <row r="1434" spans="1:19" x14ac:dyDescent="0.25">
      <c r="A1434" s="104">
        <v>40626.612222222226</v>
      </c>
      <c r="B1434" s="105">
        <v>59.96099853515625</v>
      </c>
      <c r="C1434" s="106"/>
      <c r="O1434" s="91">
        <f t="shared" si="110"/>
        <v>1</v>
      </c>
      <c r="P1434" s="91">
        <f t="shared" si="111"/>
        <v>0</v>
      </c>
      <c r="Q1434" s="91">
        <f t="shared" si="112"/>
        <v>1</v>
      </c>
      <c r="R1434" s="93">
        <f t="shared" si="113"/>
        <v>3.997802734375E-3</v>
      </c>
      <c r="S1434" s="91">
        <f t="shared" si="114"/>
        <v>3.997802734375E-3</v>
      </c>
    </row>
    <row r="1435" spans="1:19" x14ac:dyDescent="0.25">
      <c r="A1435" s="104">
        <v>40626.612245370372</v>
      </c>
      <c r="B1435" s="105">
        <v>59.959999084472656</v>
      </c>
      <c r="C1435" s="106"/>
      <c r="O1435" s="91">
        <f t="shared" si="110"/>
        <v>1</v>
      </c>
      <c r="P1435" s="91">
        <f t="shared" si="111"/>
        <v>0</v>
      </c>
      <c r="Q1435" s="91">
        <f t="shared" si="112"/>
        <v>1</v>
      </c>
      <c r="R1435" s="93">
        <f t="shared" si="113"/>
        <v>-9.9945068359375E-4</v>
      </c>
      <c r="S1435" s="91">
        <f t="shared" si="114"/>
        <v>9.9945068359375E-4</v>
      </c>
    </row>
    <row r="1436" spans="1:19" x14ac:dyDescent="0.25">
      <c r="A1436" s="104">
        <v>40626.612268518518</v>
      </c>
      <c r="B1436" s="105">
        <v>59.958999633789063</v>
      </c>
      <c r="C1436" s="106"/>
      <c r="O1436" s="91">
        <f t="shared" si="110"/>
        <v>1</v>
      </c>
      <c r="P1436" s="91">
        <f t="shared" si="111"/>
        <v>0</v>
      </c>
      <c r="Q1436" s="91">
        <f t="shared" si="112"/>
        <v>1</v>
      </c>
      <c r="R1436" s="93">
        <f t="shared" si="113"/>
        <v>-9.9945068359375E-4</v>
      </c>
      <c r="S1436" s="91">
        <f t="shared" si="114"/>
        <v>9.9945068359375E-4</v>
      </c>
    </row>
    <row r="1437" spans="1:19" x14ac:dyDescent="0.25">
      <c r="A1437" s="104">
        <v>40626.612291666665</v>
      </c>
      <c r="B1437" s="105">
        <v>59.955001831054688</v>
      </c>
      <c r="C1437" s="106"/>
      <c r="O1437" s="91">
        <f t="shared" si="110"/>
        <v>1</v>
      </c>
      <c r="P1437" s="91">
        <f t="shared" si="111"/>
        <v>0</v>
      </c>
      <c r="Q1437" s="91">
        <f t="shared" si="112"/>
        <v>1</v>
      </c>
      <c r="R1437" s="93">
        <f t="shared" si="113"/>
        <v>-3.997802734375E-3</v>
      </c>
      <c r="S1437" s="91">
        <f t="shared" si="114"/>
        <v>3.997802734375E-3</v>
      </c>
    </row>
    <row r="1438" spans="1:19" x14ac:dyDescent="0.25">
      <c r="A1438" s="104">
        <v>40626.612314814818</v>
      </c>
      <c r="B1438" s="105">
        <v>59.953998565673828</v>
      </c>
      <c r="C1438" s="106"/>
      <c r="O1438" s="91">
        <f t="shared" si="110"/>
        <v>1</v>
      </c>
      <c r="P1438" s="91">
        <f t="shared" si="111"/>
        <v>0</v>
      </c>
      <c r="Q1438" s="91">
        <f t="shared" si="112"/>
        <v>1</v>
      </c>
      <c r="R1438" s="93">
        <f t="shared" si="113"/>
        <v>-1.003265380859375E-3</v>
      </c>
      <c r="S1438" s="91">
        <f t="shared" si="114"/>
        <v>1.003265380859375E-3</v>
      </c>
    </row>
    <row r="1439" spans="1:19" x14ac:dyDescent="0.25">
      <c r="A1439" s="104">
        <v>40626.612337962964</v>
      </c>
      <c r="B1439" s="105">
        <v>59.951000213623047</v>
      </c>
      <c r="C1439" s="106"/>
      <c r="O1439" s="91">
        <f t="shared" si="110"/>
        <v>1</v>
      </c>
      <c r="P1439" s="91">
        <f t="shared" si="111"/>
        <v>0</v>
      </c>
      <c r="Q1439" s="91">
        <f t="shared" si="112"/>
        <v>1</v>
      </c>
      <c r="R1439" s="93">
        <f t="shared" si="113"/>
        <v>-2.99835205078125E-3</v>
      </c>
      <c r="S1439" s="91">
        <f t="shared" si="114"/>
        <v>2.99835205078125E-3</v>
      </c>
    </row>
    <row r="1440" spans="1:19" x14ac:dyDescent="0.25">
      <c r="A1440" s="104">
        <v>40626.612361111111</v>
      </c>
      <c r="B1440" s="105">
        <v>59.953998565673828</v>
      </c>
      <c r="C1440" s="106"/>
      <c r="O1440" s="91">
        <f t="shared" si="110"/>
        <v>1</v>
      </c>
      <c r="P1440" s="91">
        <f t="shared" si="111"/>
        <v>0</v>
      </c>
      <c r="Q1440" s="91">
        <f t="shared" si="112"/>
        <v>1</v>
      </c>
      <c r="R1440" s="93">
        <f t="shared" si="113"/>
        <v>2.99835205078125E-3</v>
      </c>
      <c r="S1440" s="91">
        <f t="shared" si="114"/>
        <v>2.99835205078125E-3</v>
      </c>
    </row>
    <row r="1441" spans="1:19" x14ac:dyDescent="0.25">
      <c r="A1441" s="104">
        <v>40626.612384259257</v>
      </c>
      <c r="B1441" s="105">
        <v>59.951000213623047</v>
      </c>
      <c r="C1441" s="106"/>
      <c r="O1441" s="91">
        <f t="shared" si="110"/>
        <v>1</v>
      </c>
      <c r="P1441" s="91">
        <f t="shared" si="111"/>
        <v>0</v>
      </c>
      <c r="Q1441" s="91">
        <f t="shared" si="112"/>
        <v>1</v>
      </c>
      <c r="R1441" s="93">
        <f t="shared" si="113"/>
        <v>-2.99835205078125E-3</v>
      </c>
      <c r="S1441" s="91">
        <f t="shared" si="114"/>
        <v>2.99835205078125E-3</v>
      </c>
    </row>
    <row r="1442" spans="1:19" x14ac:dyDescent="0.25">
      <c r="A1442" s="104">
        <v>40626.612407407411</v>
      </c>
      <c r="B1442" s="105">
        <v>59.951000213623047</v>
      </c>
      <c r="C1442" s="106"/>
      <c r="O1442" s="91">
        <f t="shared" si="110"/>
        <v>1</v>
      </c>
      <c r="P1442" s="91">
        <f t="shared" si="111"/>
        <v>0</v>
      </c>
      <c r="Q1442" s="91">
        <f t="shared" si="112"/>
        <v>1</v>
      </c>
      <c r="R1442" s="93">
        <f t="shared" si="113"/>
        <v>0</v>
      </c>
      <c r="S1442" s="91">
        <f t="shared" si="114"/>
        <v>0</v>
      </c>
    </row>
    <row r="1443" spans="1:19" x14ac:dyDescent="0.25">
      <c r="A1443" s="104">
        <v>40626.612430555557</v>
      </c>
      <c r="B1443" s="105">
        <v>59.951000213623047</v>
      </c>
      <c r="C1443" s="106"/>
      <c r="O1443" s="91">
        <f t="shared" si="110"/>
        <v>1</v>
      </c>
      <c r="P1443" s="91">
        <f t="shared" si="111"/>
        <v>0</v>
      </c>
      <c r="Q1443" s="91">
        <f t="shared" si="112"/>
        <v>1</v>
      </c>
      <c r="R1443" s="93">
        <f t="shared" si="113"/>
        <v>0</v>
      </c>
      <c r="S1443" s="91">
        <f t="shared" si="114"/>
        <v>0</v>
      </c>
    </row>
    <row r="1444" spans="1:19" x14ac:dyDescent="0.25">
      <c r="A1444" s="104">
        <v>40626.612453703703</v>
      </c>
      <c r="B1444" s="105">
        <v>59.952999114990234</v>
      </c>
      <c r="C1444" s="106"/>
      <c r="O1444" s="91">
        <f t="shared" si="110"/>
        <v>1</v>
      </c>
      <c r="P1444" s="91">
        <f t="shared" si="111"/>
        <v>0</v>
      </c>
      <c r="Q1444" s="91">
        <f t="shared" si="112"/>
        <v>1</v>
      </c>
      <c r="R1444" s="93">
        <f t="shared" si="113"/>
        <v>1.9989013671875E-3</v>
      </c>
      <c r="S1444" s="91">
        <f t="shared" si="114"/>
        <v>1.9989013671875E-3</v>
      </c>
    </row>
    <row r="1445" spans="1:19" x14ac:dyDescent="0.25">
      <c r="A1445" s="104">
        <v>40626.612476851849</v>
      </c>
      <c r="B1445" s="105">
        <v>59.958000183105469</v>
      </c>
      <c r="C1445" s="106"/>
      <c r="O1445" s="91">
        <f t="shared" si="110"/>
        <v>1</v>
      </c>
      <c r="P1445" s="91">
        <f t="shared" si="111"/>
        <v>0</v>
      </c>
      <c r="Q1445" s="91">
        <f t="shared" si="112"/>
        <v>1</v>
      </c>
      <c r="R1445" s="93">
        <f t="shared" si="113"/>
        <v>5.001068115234375E-3</v>
      </c>
      <c r="S1445" s="91">
        <f t="shared" si="114"/>
        <v>5.001068115234375E-3</v>
      </c>
    </row>
    <row r="1446" spans="1:19" x14ac:dyDescent="0.25">
      <c r="A1446" s="104">
        <v>40626.612500000003</v>
      </c>
      <c r="B1446" s="105">
        <v>59.955001831054688</v>
      </c>
      <c r="C1446" s="106"/>
      <c r="O1446" s="91">
        <f t="shared" si="110"/>
        <v>1</v>
      </c>
      <c r="P1446" s="91">
        <f t="shared" si="111"/>
        <v>0</v>
      </c>
      <c r="Q1446" s="91">
        <f t="shared" si="112"/>
        <v>1</v>
      </c>
      <c r="R1446" s="93">
        <f t="shared" si="113"/>
        <v>-2.99835205078125E-3</v>
      </c>
      <c r="S1446" s="91">
        <f t="shared" si="114"/>
        <v>2.99835205078125E-3</v>
      </c>
    </row>
    <row r="1447" spans="1:19" x14ac:dyDescent="0.25">
      <c r="A1447" s="104">
        <v>40626.612523148149</v>
      </c>
      <c r="B1447" s="105">
        <v>59.956001281738281</v>
      </c>
      <c r="C1447" s="106"/>
      <c r="O1447" s="91">
        <f t="shared" si="110"/>
        <v>1</v>
      </c>
      <c r="P1447" s="91">
        <f t="shared" si="111"/>
        <v>0</v>
      </c>
      <c r="Q1447" s="91">
        <f t="shared" si="112"/>
        <v>1</v>
      </c>
      <c r="R1447" s="93">
        <f t="shared" si="113"/>
        <v>9.9945068359375E-4</v>
      </c>
      <c r="S1447" s="91">
        <f t="shared" si="114"/>
        <v>9.9945068359375E-4</v>
      </c>
    </row>
    <row r="1448" spans="1:19" x14ac:dyDescent="0.25">
      <c r="A1448" s="104">
        <v>40626.612546296295</v>
      </c>
      <c r="B1448" s="105">
        <v>59.955001831054688</v>
      </c>
      <c r="C1448" s="106"/>
      <c r="O1448" s="91">
        <f t="shared" si="110"/>
        <v>1</v>
      </c>
      <c r="P1448" s="91">
        <f t="shared" si="111"/>
        <v>0</v>
      </c>
      <c r="Q1448" s="91">
        <f t="shared" si="112"/>
        <v>1</v>
      </c>
      <c r="R1448" s="93">
        <f t="shared" si="113"/>
        <v>-9.9945068359375E-4</v>
      </c>
      <c r="S1448" s="91">
        <f t="shared" si="114"/>
        <v>9.9945068359375E-4</v>
      </c>
    </row>
    <row r="1449" spans="1:19" x14ac:dyDescent="0.25">
      <c r="A1449" s="104">
        <v>40626.612569444442</v>
      </c>
      <c r="B1449" s="105">
        <v>59.955001831054688</v>
      </c>
      <c r="C1449" s="106"/>
      <c r="O1449" s="91">
        <f t="shared" si="110"/>
        <v>1</v>
      </c>
      <c r="P1449" s="91">
        <f t="shared" si="111"/>
        <v>0</v>
      </c>
      <c r="Q1449" s="91">
        <f t="shared" si="112"/>
        <v>1</v>
      </c>
      <c r="R1449" s="93">
        <f t="shared" si="113"/>
        <v>0</v>
      </c>
      <c r="S1449" s="91">
        <f t="shared" si="114"/>
        <v>0</v>
      </c>
    </row>
    <row r="1450" spans="1:19" x14ac:dyDescent="0.25">
      <c r="A1450" s="104">
        <v>40626.612592592595</v>
      </c>
      <c r="B1450" s="105">
        <v>59.956001281738281</v>
      </c>
      <c r="C1450" s="106"/>
      <c r="O1450" s="91">
        <f t="shared" si="110"/>
        <v>1</v>
      </c>
      <c r="P1450" s="91">
        <f t="shared" si="111"/>
        <v>0</v>
      </c>
      <c r="Q1450" s="91">
        <f t="shared" si="112"/>
        <v>1</v>
      </c>
      <c r="R1450" s="93">
        <f t="shared" si="113"/>
        <v>9.9945068359375E-4</v>
      </c>
      <c r="S1450" s="91">
        <f t="shared" si="114"/>
        <v>9.9945068359375E-4</v>
      </c>
    </row>
    <row r="1451" spans="1:19" x14ac:dyDescent="0.25">
      <c r="A1451" s="104">
        <v>40626.612615740742</v>
      </c>
      <c r="B1451" s="105">
        <v>59.955001831054688</v>
      </c>
      <c r="C1451" s="106"/>
      <c r="O1451" s="91">
        <f t="shared" si="110"/>
        <v>1</v>
      </c>
      <c r="P1451" s="91">
        <f t="shared" si="111"/>
        <v>0</v>
      </c>
      <c r="Q1451" s="91">
        <f t="shared" si="112"/>
        <v>1</v>
      </c>
      <c r="R1451" s="93">
        <f t="shared" si="113"/>
        <v>-9.9945068359375E-4</v>
      </c>
      <c r="S1451" s="91">
        <f t="shared" si="114"/>
        <v>9.9945068359375E-4</v>
      </c>
    </row>
    <row r="1452" spans="1:19" x14ac:dyDescent="0.25">
      <c r="A1452" s="104">
        <v>40626.612638888888</v>
      </c>
      <c r="B1452" s="105">
        <v>59.951000213623047</v>
      </c>
      <c r="C1452" s="106"/>
      <c r="O1452" s="91">
        <f t="shared" si="110"/>
        <v>1</v>
      </c>
      <c r="P1452" s="91">
        <f t="shared" si="111"/>
        <v>0</v>
      </c>
      <c r="Q1452" s="91">
        <f t="shared" si="112"/>
        <v>1</v>
      </c>
      <c r="R1452" s="93">
        <f t="shared" si="113"/>
        <v>-4.001617431640625E-3</v>
      </c>
      <c r="S1452" s="91">
        <f t="shared" si="114"/>
        <v>4.001617431640625E-3</v>
      </c>
    </row>
    <row r="1453" spans="1:19" x14ac:dyDescent="0.25">
      <c r="A1453" s="104">
        <v>40626.612662037034</v>
      </c>
      <c r="B1453" s="105">
        <v>59.949001312255859</v>
      </c>
      <c r="C1453" s="106"/>
      <c r="O1453" s="91">
        <f t="shared" si="110"/>
        <v>1</v>
      </c>
      <c r="P1453" s="91">
        <f t="shared" si="111"/>
        <v>0</v>
      </c>
      <c r="Q1453" s="91">
        <f t="shared" si="112"/>
        <v>1</v>
      </c>
      <c r="R1453" s="93">
        <f t="shared" si="113"/>
        <v>-1.9989013671875E-3</v>
      </c>
      <c r="S1453" s="91">
        <f t="shared" si="114"/>
        <v>1.9989013671875E-3</v>
      </c>
    </row>
    <row r="1454" spans="1:19" x14ac:dyDescent="0.25">
      <c r="A1454" s="104">
        <v>40626.612685185188</v>
      </c>
      <c r="B1454" s="105">
        <v>59.946998596191406</v>
      </c>
      <c r="C1454" s="106"/>
      <c r="O1454" s="91">
        <f t="shared" si="110"/>
        <v>1</v>
      </c>
      <c r="P1454" s="91">
        <f t="shared" si="111"/>
        <v>0</v>
      </c>
      <c r="Q1454" s="91">
        <f t="shared" si="112"/>
        <v>1</v>
      </c>
      <c r="R1454" s="93">
        <f t="shared" si="113"/>
        <v>-2.002716064453125E-3</v>
      </c>
      <c r="S1454" s="91">
        <f t="shared" si="114"/>
        <v>2.002716064453125E-3</v>
      </c>
    </row>
    <row r="1455" spans="1:19" x14ac:dyDescent="0.25">
      <c r="A1455" s="104">
        <v>40626.612708333334</v>
      </c>
      <c r="B1455" s="105">
        <v>59.951000213623047</v>
      </c>
      <c r="C1455" s="106"/>
      <c r="O1455" s="91">
        <f t="shared" si="110"/>
        <v>1</v>
      </c>
      <c r="P1455" s="91">
        <f t="shared" si="111"/>
        <v>0</v>
      </c>
      <c r="Q1455" s="91">
        <f t="shared" si="112"/>
        <v>1</v>
      </c>
      <c r="R1455" s="93">
        <f t="shared" si="113"/>
        <v>4.001617431640625E-3</v>
      </c>
      <c r="S1455" s="91">
        <f t="shared" si="114"/>
        <v>4.001617431640625E-3</v>
      </c>
    </row>
    <row r="1456" spans="1:19" x14ac:dyDescent="0.25">
      <c r="A1456" s="104">
        <v>40626.61273148148</v>
      </c>
      <c r="B1456" s="105">
        <v>59.950000762939453</v>
      </c>
      <c r="C1456" s="106"/>
      <c r="O1456" s="91">
        <f t="shared" si="110"/>
        <v>1</v>
      </c>
      <c r="P1456" s="91">
        <f t="shared" si="111"/>
        <v>0</v>
      </c>
      <c r="Q1456" s="91">
        <f t="shared" si="112"/>
        <v>1</v>
      </c>
      <c r="R1456" s="93">
        <f t="shared" si="113"/>
        <v>-9.9945068359375E-4</v>
      </c>
      <c r="S1456" s="91">
        <f t="shared" si="114"/>
        <v>9.9945068359375E-4</v>
      </c>
    </row>
    <row r="1457" spans="1:19" x14ac:dyDescent="0.25">
      <c r="A1457" s="104">
        <v>40626.612754629627</v>
      </c>
      <c r="B1457" s="105">
        <v>59.950000762939453</v>
      </c>
      <c r="C1457" s="106"/>
      <c r="O1457" s="91">
        <f t="shared" si="110"/>
        <v>1</v>
      </c>
      <c r="P1457" s="91">
        <f t="shared" si="111"/>
        <v>0</v>
      </c>
      <c r="Q1457" s="91">
        <f t="shared" si="112"/>
        <v>1</v>
      </c>
      <c r="R1457" s="93">
        <f t="shared" si="113"/>
        <v>0</v>
      </c>
      <c r="S1457" s="91">
        <f t="shared" si="114"/>
        <v>0</v>
      </c>
    </row>
    <row r="1458" spans="1:19" x14ac:dyDescent="0.25">
      <c r="A1458" s="104">
        <v>40626.61277777778</v>
      </c>
      <c r="B1458" s="105">
        <v>59.950000762939453</v>
      </c>
      <c r="C1458" s="106"/>
      <c r="O1458" s="91">
        <f t="shared" si="110"/>
        <v>1</v>
      </c>
      <c r="P1458" s="91">
        <f t="shared" si="111"/>
        <v>0</v>
      </c>
      <c r="Q1458" s="91">
        <f t="shared" si="112"/>
        <v>1</v>
      </c>
      <c r="R1458" s="93">
        <f t="shared" si="113"/>
        <v>0</v>
      </c>
      <c r="S1458" s="91">
        <f t="shared" si="114"/>
        <v>0</v>
      </c>
    </row>
    <row r="1459" spans="1:19" x14ac:dyDescent="0.25">
      <c r="A1459" s="104">
        <v>40626.612800925926</v>
      </c>
      <c r="B1459" s="105">
        <v>59.948001861572266</v>
      </c>
      <c r="C1459" s="106"/>
      <c r="O1459" s="91">
        <f t="shared" si="110"/>
        <v>1</v>
      </c>
      <c r="P1459" s="91">
        <f t="shared" si="111"/>
        <v>0</v>
      </c>
      <c r="Q1459" s="91">
        <f t="shared" si="112"/>
        <v>1</v>
      </c>
      <c r="R1459" s="93">
        <f t="shared" si="113"/>
        <v>-1.9989013671875E-3</v>
      </c>
      <c r="S1459" s="91">
        <f t="shared" si="114"/>
        <v>1.9989013671875E-3</v>
      </c>
    </row>
    <row r="1460" spans="1:19" x14ac:dyDescent="0.25">
      <c r="A1460" s="104">
        <v>40626.612824074073</v>
      </c>
      <c r="B1460" s="105">
        <v>59.946998596191406</v>
      </c>
      <c r="C1460" s="106"/>
      <c r="O1460" s="91">
        <f t="shared" si="110"/>
        <v>1</v>
      </c>
      <c r="P1460" s="91">
        <f t="shared" si="111"/>
        <v>0</v>
      </c>
      <c r="Q1460" s="91">
        <f t="shared" si="112"/>
        <v>1</v>
      </c>
      <c r="R1460" s="93">
        <f t="shared" si="113"/>
        <v>-1.003265380859375E-3</v>
      </c>
      <c r="S1460" s="91">
        <f t="shared" si="114"/>
        <v>1.003265380859375E-3</v>
      </c>
    </row>
    <row r="1461" spans="1:19" x14ac:dyDescent="0.25">
      <c r="A1461" s="104">
        <v>40626.612847222219</v>
      </c>
      <c r="B1461" s="105">
        <v>59.949001312255859</v>
      </c>
      <c r="C1461" s="106"/>
      <c r="O1461" s="91">
        <f t="shared" si="110"/>
        <v>1</v>
      </c>
      <c r="P1461" s="91">
        <f t="shared" si="111"/>
        <v>0</v>
      </c>
      <c r="Q1461" s="91">
        <f t="shared" si="112"/>
        <v>1</v>
      </c>
      <c r="R1461" s="93">
        <f t="shared" si="113"/>
        <v>2.002716064453125E-3</v>
      </c>
      <c r="S1461" s="91">
        <f t="shared" si="114"/>
        <v>2.002716064453125E-3</v>
      </c>
    </row>
    <row r="1462" spans="1:19" x14ac:dyDescent="0.25">
      <c r="A1462" s="104">
        <v>40626.612870370373</v>
      </c>
      <c r="B1462" s="105">
        <v>59.948001861572266</v>
      </c>
      <c r="C1462" s="106"/>
      <c r="O1462" s="91">
        <f t="shared" si="110"/>
        <v>1</v>
      </c>
      <c r="P1462" s="91">
        <f t="shared" si="111"/>
        <v>0</v>
      </c>
      <c r="Q1462" s="91">
        <f t="shared" si="112"/>
        <v>1</v>
      </c>
      <c r="R1462" s="93">
        <f t="shared" si="113"/>
        <v>-9.9945068359375E-4</v>
      </c>
      <c r="S1462" s="91">
        <f t="shared" si="114"/>
        <v>9.9945068359375E-4</v>
      </c>
    </row>
    <row r="1463" spans="1:19" x14ac:dyDescent="0.25">
      <c r="A1463" s="104">
        <v>40626.612893518519</v>
      </c>
      <c r="B1463" s="105">
        <v>59.948001861572266</v>
      </c>
      <c r="C1463" s="106"/>
      <c r="O1463" s="91">
        <f t="shared" si="110"/>
        <v>1</v>
      </c>
      <c r="P1463" s="91">
        <f t="shared" si="111"/>
        <v>0</v>
      </c>
      <c r="Q1463" s="91">
        <f t="shared" si="112"/>
        <v>1</v>
      </c>
      <c r="R1463" s="93">
        <f t="shared" si="113"/>
        <v>0</v>
      </c>
      <c r="S1463" s="91">
        <f t="shared" si="114"/>
        <v>0</v>
      </c>
    </row>
    <row r="1464" spans="1:19" x14ac:dyDescent="0.25">
      <c r="A1464" s="104">
        <v>40626.612916666665</v>
      </c>
      <c r="B1464" s="105">
        <v>59.948001861572266</v>
      </c>
      <c r="C1464" s="106"/>
      <c r="O1464" s="91">
        <f t="shared" si="110"/>
        <v>1</v>
      </c>
      <c r="P1464" s="91">
        <f t="shared" si="111"/>
        <v>0</v>
      </c>
      <c r="Q1464" s="91">
        <f t="shared" si="112"/>
        <v>1</v>
      </c>
      <c r="R1464" s="93">
        <f t="shared" si="113"/>
        <v>0</v>
      </c>
      <c r="S1464" s="91">
        <f t="shared" si="114"/>
        <v>0</v>
      </c>
    </row>
    <row r="1465" spans="1:19" x14ac:dyDescent="0.25">
      <c r="A1465" s="104">
        <v>40626.612939814811</v>
      </c>
      <c r="B1465" s="105">
        <v>59.951000213623047</v>
      </c>
      <c r="C1465" s="106"/>
      <c r="O1465" s="91">
        <f t="shared" si="110"/>
        <v>1</v>
      </c>
      <c r="P1465" s="91">
        <f t="shared" si="111"/>
        <v>0</v>
      </c>
      <c r="Q1465" s="91">
        <f t="shared" si="112"/>
        <v>1</v>
      </c>
      <c r="R1465" s="93">
        <f t="shared" si="113"/>
        <v>2.99835205078125E-3</v>
      </c>
      <c r="S1465" s="91">
        <f t="shared" si="114"/>
        <v>2.99835205078125E-3</v>
      </c>
    </row>
    <row r="1466" spans="1:19" x14ac:dyDescent="0.25">
      <c r="A1466" s="104">
        <v>40626.612962962965</v>
      </c>
      <c r="B1466" s="105">
        <v>59.951999664306641</v>
      </c>
      <c r="C1466" s="106"/>
      <c r="O1466" s="91">
        <f t="shared" si="110"/>
        <v>1</v>
      </c>
      <c r="P1466" s="91">
        <f t="shared" si="111"/>
        <v>0</v>
      </c>
      <c r="Q1466" s="91">
        <f t="shared" si="112"/>
        <v>1</v>
      </c>
      <c r="R1466" s="93">
        <f t="shared" si="113"/>
        <v>9.9945068359375E-4</v>
      </c>
      <c r="S1466" s="91">
        <f t="shared" si="114"/>
        <v>9.9945068359375E-4</v>
      </c>
    </row>
    <row r="1467" spans="1:19" x14ac:dyDescent="0.25">
      <c r="A1467" s="104">
        <v>40626.612986111111</v>
      </c>
      <c r="B1467" s="105">
        <v>59.951999664306641</v>
      </c>
      <c r="C1467" s="106"/>
      <c r="O1467" s="91">
        <f t="shared" si="110"/>
        <v>1</v>
      </c>
      <c r="P1467" s="91">
        <f t="shared" si="111"/>
        <v>0</v>
      </c>
      <c r="Q1467" s="91">
        <f t="shared" si="112"/>
        <v>1</v>
      </c>
      <c r="R1467" s="93">
        <f t="shared" si="113"/>
        <v>0</v>
      </c>
      <c r="S1467" s="91">
        <f t="shared" si="114"/>
        <v>0</v>
      </c>
    </row>
    <row r="1468" spans="1:19" x14ac:dyDescent="0.25">
      <c r="A1468" s="104">
        <v>40626.613009259258</v>
      </c>
      <c r="B1468" s="105">
        <v>59.951000213623047</v>
      </c>
      <c r="C1468" s="106"/>
      <c r="O1468" s="91">
        <f t="shared" si="110"/>
        <v>1</v>
      </c>
      <c r="P1468" s="91">
        <f t="shared" si="111"/>
        <v>0</v>
      </c>
      <c r="Q1468" s="91">
        <f t="shared" si="112"/>
        <v>1</v>
      </c>
      <c r="R1468" s="93">
        <f t="shared" si="113"/>
        <v>-9.9945068359375E-4</v>
      </c>
      <c r="S1468" s="91">
        <f t="shared" si="114"/>
        <v>9.9945068359375E-4</v>
      </c>
    </row>
    <row r="1469" spans="1:19" x14ac:dyDescent="0.25">
      <c r="A1469" s="104">
        <v>40626.613032407404</v>
      </c>
      <c r="B1469" s="105">
        <v>59.949001312255859</v>
      </c>
      <c r="C1469" s="106"/>
      <c r="O1469" s="91">
        <f t="shared" si="110"/>
        <v>1</v>
      </c>
      <c r="P1469" s="91">
        <f t="shared" si="111"/>
        <v>0</v>
      </c>
      <c r="Q1469" s="91">
        <f t="shared" si="112"/>
        <v>1</v>
      </c>
      <c r="R1469" s="93">
        <f t="shared" si="113"/>
        <v>-1.9989013671875E-3</v>
      </c>
      <c r="S1469" s="91">
        <f t="shared" si="114"/>
        <v>1.9989013671875E-3</v>
      </c>
    </row>
    <row r="1470" spans="1:19" x14ac:dyDescent="0.25">
      <c r="A1470" s="104">
        <v>40626.613055555557</v>
      </c>
      <c r="B1470" s="105">
        <v>59.949001312255859</v>
      </c>
      <c r="C1470" s="106"/>
      <c r="O1470" s="91">
        <f t="shared" si="110"/>
        <v>1</v>
      </c>
      <c r="P1470" s="91">
        <f t="shared" si="111"/>
        <v>0</v>
      </c>
      <c r="Q1470" s="91">
        <f t="shared" si="112"/>
        <v>1</v>
      </c>
      <c r="R1470" s="93">
        <f t="shared" si="113"/>
        <v>0</v>
      </c>
      <c r="S1470" s="91">
        <f t="shared" si="114"/>
        <v>0</v>
      </c>
    </row>
    <row r="1471" spans="1:19" x14ac:dyDescent="0.25">
      <c r="A1471" s="104">
        <v>40626.613078703704</v>
      </c>
      <c r="B1471" s="105">
        <v>59.951999664306641</v>
      </c>
      <c r="C1471" s="106"/>
      <c r="O1471" s="91">
        <f t="shared" si="110"/>
        <v>1</v>
      </c>
      <c r="P1471" s="91">
        <f t="shared" si="111"/>
        <v>0</v>
      </c>
      <c r="Q1471" s="91">
        <f t="shared" si="112"/>
        <v>1</v>
      </c>
      <c r="R1471" s="93">
        <f t="shared" si="113"/>
        <v>2.99835205078125E-3</v>
      </c>
      <c r="S1471" s="91">
        <f t="shared" si="114"/>
        <v>2.99835205078125E-3</v>
      </c>
    </row>
    <row r="1472" spans="1:19" x14ac:dyDescent="0.25">
      <c r="A1472" s="104">
        <v>40626.61310185185</v>
      </c>
      <c r="B1472" s="105">
        <v>59.957000732421875</v>
      </c>
      <c r="C1472" s="106"/>
      <c r="O1472" s="91">
        <f t="shared" si="110"/>
        <v>1</v>
      </c>
      <c r="P1472" s="91">
        <f t="shared" si="111"/>
        <v>0</v>
      </c>
      <c r="Q1472" s="91">
        <f t="shared" si="112"/>
        <v>1</v>
      </c>
      <c r="R1472" s="93">
        <f t="shared" si="113"/>
        <v>5.001068115234375E-3</v>
      </c>
      <c r="S1472" s="91">
        <f t="shared" si="114"/>
        <v>5.001068115234375E-3</v>
      </c>
    </row>
    <row r="1473" spans="1:19" x14ac:dyDescent="0.25">
      <c r="A1473" s="104">
        <v>40626.613125000003</v>
      </c>
      <c r="B1473" s="105">
        <v>59.958999633789063</v>
      </c>
      <c r="C1473" s="106"/>
      <c r="O1473" s="91">
        <f t="shared" si="110"/>
        <v>1</v>
      </c>
      <c r="P1473" s="91">
        <f t="shared" si="111"/>
        <v>0</v>
      </c>
      <c r="Q1473" s="91">
        <f t="shared" si="112"/>
        <v>1</v>
      </c>
      <c r="R1473" s="93">
        <f t="shared" si="113"/>
        <v>1.9989013671875E-3</v>
      </c>
      <c r="S1473" s="91">
        <f t="shared" si="114"/>
        <v>1.9989013671875E-3</v>
      </c>
    </row>
    <row r="1474" spans="1:19" x14ac:dyDescent="0.25">
      <c r="A1474" s="104">
        <v>40626.61314814815</v>
      </c>
      <c r="B1474" s="105">
        <v>59.96099853515625</v>
      </c>
      <c r="C1474" s="106"/>
      <c r="O1474" s="91">
        <f t="shared" si="110"/>
        <v>1</v>
      </c>
      <c r="P1474" s="91">
        <f t="shared" si="111"/>
        <v>0</v>
      </c>
      <c r="Q1474" s="91">
        <f t="shared" si="112"/>
        <v>1</v>
      </c>
      <c r="R1474" s="93">
        <f t="shared" si="113"/>
        <v>1.9989013671875E-3</v>
      </c>
      <c r="S1474" s="91">
        <f t="shared" si="114"/>
        <v>1.9989013671875E-3</v>
      </c>
    </row>
    <row r="1475" spans="1:19" x14ac:dyDescent="0.25">
      <c r="A1475" s="104">
        <v>40626.613171296296</v>
      </c>
      <c r="B1475" s="105">
        <v>59.959999084472656</v>
      </c>
      <c r="C1475" s="106"/>
      <c r="O1475" s="91">
        <f t="shared" si="110"/>
        <v>1</v>
      </c>
      <c r="P1475" s="91">
        <f t="shared" si="111"/>
        <v>0</v>
      </c>
      <c r="Q1475" s="91">
        <f t="shared" si="112"/>
        <v>1</v>
      </c>
      <c r="R1475" s="93">
        <f t="shared" si="113"/>
        <v>-9.9945068359375E-4</v>
      </c>
      <c r="S1475" s="91">
        <f t="shared" si="114"/>
        <v>9.9945068359375E-4</v>
      </c>
    </row>
    <row r="1476" spans="1:19" x14ac:dyDescent="0.25">
      <c r="A1476" s="104">
        <v>40626.613194444442</v>
      </c>
      <c r="B1476" s="105">
        <v>59.965999603271484</v>
      </c>
      <c r="C1476" s="106"/>
      <c r="O1476" s="91">
        <f t="shared" si="110"/>
        <v>1</v>
      </c>
      <c r="P1476" s="91">
        <f t="shared" si="111"/>
        <v>0</v>
      </c>
      <c r="Q1476" s="91">
        <f t="shared" si="112"/>
        <v>1</v>
      </c>
      <c r="R1476" s="93">
        <f t="shared" si="113"/>
        <v>6.000518798828125E-3</v>
      </c>
      <c r="S1476" s="91">
        <f t="shared" si="114"/>
        <v>6.000518798828125E-3</v>
      </c>
    </row>
    <row r="1477" spans="1:19" x14ac:dyDescent="0.25">
      <c r="A1477" s="104">
        <v>40626.613217592596</v>
      </c>
      <c r="B1477" s="105">
        <v>59.963001251220703</v>
      </c>
      <c r="C1477" s="106"/>
      <c r="O1477" s="91">
        <f t="shared" si="110"/>
        <v>1</v>
      </c>
      <c r="P1477" s="91">
        <f t="shared" si="111"/>
        <v>0</v>
      </c>
      <c r="Q1477" s="91">
        <f t="shared" si="112"/>
        <v>1</v>
      </c>
      <c r="R1477" s="93">
        <f t="shared" si="113"/>
        <v>-2.99835205078125E-3</v>
      </c>
      <c r="S1477" s="91">
        <f t="shared" si="114"/>
        <v>2.99835205078125E-3</v>
      </c>
    </row>
    <row r="1478" spans="1:19" x14ac:dyDescent="0.25">
      <c r="A1478" s="104">
        <v>40626.613240740742</v>
      </c>
      <c r="B1478" s="105">
        <v>59.963001251220703</v>
      </c>
      <c r="C1478" s="106"/>
      <c r="O1478" s="91">
        <f t="shared" si="110"/>
        <v>1</v>
      </c>
      <c r="P1478" s="91">
        <f t="shared" si="111"/>
        <v>0</v>
      </c>
      <c r="Q1478" s="91">
        <f t="shared" si="112"/>
        <v>1</v>
      </c>
      <c r="R1478" s="93">
        <f t="shared" si="113"/>
        <v>0</v>
      </c>
      <c r="S1478" s="91">
        <f t="shared" si="114"/>
        <v>0</v>
      </c>
    </row>
    <row r="1479" spans="1:19" x14ac:dyDescent="0.25">
      <c r="A1479" s="104">
        <v>40626.613263888888</v>
      </c>
      <c r="B1479" s="105">
        <v>59.964000701904297</v>
      </c>
      <c r="C1479" s="106"/>
      <c r="O1479" s="91">
        <f t="shared" si="110"/>
        <v>1</v>
      </c>
      <c r="P1479" s="91">
        <f t="shared" si="111"/>
        <v>0</v>
      </c>
      <c r="Q1479" s="91">
        <f t="shared" si="112"/>
        <v>1</v>
      </c>
      <c r="R1479" s="93">
        <f t="shared" si="113"/>
        <v>9.9945068359375E-4</v>
      </c>
      <c r="S1479" s="91">
        <f t="shared" si="114"/>
        <v>9.9945068359375E-4</v>
      </c>
    </row>
    <row r="1480" spans="1:19" x14ac:dyDescent="0.25">
      <c r="A1480" s="104">
        <v>40626.613287037035</v>
      </c>
      <c r="B1480" s="105">
        <v>59.964000701904297</v>
      </c>
      <c r="C1480" s="106"/>
      <c r="O1480" s="91">
        <f t="shared" ref="O1480:O1543" si="115">IF(ROW()&lt;$O$5,0,1)</f>
        <v>1</v>
      </c>
      <c r="P1480" s="91">
        <f t="shared" ref="P1480:P1543" si="116">IF((O1480=1)*(B1480&gt;$P$2),1,0)</f>
        <v>0</v>
      </c>
      <c r="Q1480" s="91">
        <f t="shared" si="112"/>
        <v>1</v>
      </c>
      <c r="R1480" s="93">
        <f t="shared" si="113"/>
        <v>0</v>
      </c>
      <c r="S1480" s="91">
        <f t="shared" si="114"/>
        <v>0</v>
      </c>
    </row>
    <row r="1481" spans="1:19" x14ac:dyDescent="0.25">
      <c r="A1481" s="104">
        <v>40626.613310185188</v>
      </c>
      <c r="B1481" s="105">
        <v>59.965000152587891</v>
      </c>
      <c r="C1481" s="106"/>
      <c r="O1481" s="91">
        <f t="shared" si="115"/>
        <v>1</v>
      </c>
      <c r="P1481" s="91">
        <f t="shared" si="116"/>
        <v>0</v>
      </c>
      <c r="Q1481" s="91">
        <f t="shared" ref="Q1481:Q1544" si="117">IF(ROW()&lt;O$3,0,1)</f>
        <v>1</v>
      </c>
      <c r="R1481" s="93">
        <f t="shared" ref="R1481:R1544" si="118">B1481-B1480</f>
        <v>9.9945068359375E-4</v>
      </c>
      <c r="S1481" s="91">
        <f t="shared" ref="S1481:S1544" si="119">ABS(R1481)</f>
        <v>9.9945068359375E-4</v>
      </c>
    </row>
    <row r="1482" spans="1:19" x14ac:dyDescent="0.25">
      <c r="A1482" s="104">
        <v>40626.613333333335</v>
      </c>
      <c r="B1482" s="105">
        <v>59.966999053955078</v>
      </c>
      <c r="C1482" s="106"/>
      <c r="O1482" s="91">
        <f t="shared" si="115"/>
        <v>1</v>
      </c>
      <c r="P1482" s="91">
        <f t="shared" si="116"/>
        <v>0</v>
      </c>
      <c r="Q1482" s="91">
        <f t="shared" si="117"/>
        <v>1</v>
      </c>
      <c r="R1482" s="93">
        <f t="shared" si="118"/>
        <v>1.9989013671875E-3</v>
      </c>
      <c r="S1482" s="91">
        <f t="shared" si="119"/>
        <v>1.9989013671875E-3</v>
      </c>
    </row>
    <row r="1483" spans="1:19" x14ac:dyDescent="0.25">
      <c r="A1483" s="104">
        <v>40626.613356481481</v>
      </c>
      <c r="B1483" s="105">
        <v>59.966999053955078</v>
      </c>
      <c r="C1483" s="106"/>
      <c r="O1483" s="91">
        <f t="shared" si="115"/>
        <v>1</v>
      </c>
      <c r="P1483" s="91">
        <f t="shared" si="116"/>
        <v>0</v>
      </c>
      <c r="Q1483" s="91">
        <f t="shared" si="117"/>
        <v>1</v>
      </c>
      <c r="R1483" s="93">
        <f t="shared" si="118"/>
        <v>0</v>
      </c>
      <c r="S1483" s="91">
        <f t="shared" si="119"/>
        <v>0</v>
      </c>
    </row>
    <row r="1484" spans="1:19" x14ac:dyDescent="0.25">
      <c r="A1484" s="104">
        <v>40626.613379629627</v>
      </c>
      <c r="B1484" s="105">
        <v>59.965999603271484</v>
      </c>
      <c r="C1484" s="106"/>
      <c r="O1484" s="91">
        <f t="shared" si="115"/>
        <v>1</v>
      </c>
      <c r="P1484" s="91">
        <f t="shared" si="116"/>
        <v>0</v>
      </c>
      <c r="Q1484" s="91">
        <f t="shared" si="117"/>
        <v>1</v>
      </c>
      <c r="R1484" s="93">
        <f t="shared" si="118"/>
        <v>-9.9945068359375E-4</v>
      </c>
      <c r="S1484" s="91">
        <f t="shared" si="119"/>
        <v>9.9945068359375E-4</v>
      </c>
    </row>
    <row r="1485" spans="1:19" x14ac:dyDescent="0.25">
      <c r="A1485" s="104">
        <v>40626.613402777781</v>
      </c>
      <c r="B1485" s="105">
        <v>59.965999603271484</v>
      </c>
      <c r="C1485" s="106"/>
      <c r="O1485" s="91">
        <f t="shared" si="115"/>
        <v>1</v>
      </c>
      <c r="P1485" s="91">
        <f t="shared" si="116"/>
        <v>0</v>
      </c>
      <c r="Q1485" s="91">
        <f t="shared" si="117"/>
        <v>1</v>
      </c>
      <c r="R1485" s="93">
        <f t="shared" si="118"/>
        <v>0</v>
      </c>
      <c r="S1485" s="91">
        <f t="shared" si="119"/>
        <v>0</v>
      </c>
    </row>
    <row r="1486" spans="1:19" x14ac:dyDescent="0.25">
      <c r="A1486" s="104">
        <v>40626.613425925927</v>
      </c>
      <c r="B1486" s="105">
        <v>59.963001251220703</v>
      </c>
      <c r="C1486" s="106"/>
      <c r="O1486" s="91">
        <f t="shared" si="115"/>
        <v>1</v>
      </c>
      <c r="P1486" s="91">
        <f t="shared" si="116"/>
        <v>0</v>
      </c>
      <c r="Q1486" s="91">
        <f t="shared" si="117"/>
        <v>1</v>
      </c>
      <c r="R1486" s="93">
        <f t="shared" si="118"/>
        <v>-2.99835205078125E-3</v>
      </c>
      <c r="S1486" s="91">
        <f t="shared" si="119"/>
        <v>2.99835205078125E-3</v>
      </c>
    </row>
    <row r="1487" spans="1:19" x14ac:dyDescent="0.25">
      <c r="A1487" s="104">
        <v>40626.613449074073</v>
      </c>
      <c r="B1487" s="105">
        <v>59.964000701904297</v>
      </c>
      <c r="C1487" s="106"/>
      <c r="O1487" s="91">
        <f t="shared" si="115"/>
        <v>1</v>
      </c>
      <c r="P1487" s="91">
        <f t="shared" si="116"/>
        <v>0</v>
      </c>
      <c r="Q1487" s="91">
        <f t="shared" si="117"/>
        <v>1</v>
      </c>
      <c r="R1487" s="93">
        <f t="shared" si="118"/>
        <v>9.9945068359375E-4</v>
      </c>
      <c r="S1487" s="91">
        <f t="shared" si="119"/>
        <v>9.9945068359375E-4</v>
      </c>
    </row>
    <row r="1488" spans="1:19" x14ac:dyDescent="0.25">
      <c r="A1488" s="104">
        <v>40626.61347222222</v>
      </c>
      <c r="B1488" s="105">
        <v>59.966999053955078</v>
      </c>
      <c r="C1488" s="106"/>
      <c r="O1488" s="91">
        <f t="shared" si="115"/>
        <v>1</v>
      </c>
      <c r="P1488" s="91">
        <f t="shared" si="116"/>
        <v>0</v>
      </c>
      <c r="Q1488" s="91">
        <f t="shared" si="117"/>
        <v>1</v>
      </c>
      <c r="R1488" s="93">
        <f t="shared" si="118"/>
        <v>2.99835205078125E-3</v>
      </c>
      <c r="S1488" s="91">
        <f t="shared" si="119"/>
        <v>2.99835205078125E-3</v>
      </c>
    </row>
    <row r="1489" spans="1:19" x14ac:dyDescent="0.25">
      <c r="A1489" s="104">
        <v>40626.613495370373</v>
      </c>
      <c r="B1489" s="105">
        <v>59.971000671386719</v>
      </c>
      <c r="C1489" s="106"/>
      <c r="O1489" s="91">
        <f t="shared" si="115"/>
        <v>1</v>
      </c>
      <c r="P1489" s="91">
        <f t="shared" si="116"/>
        <v>0</v>
      </c>
      <c r="Q1489" s="91">
        <f t="shared" si="117"/>
        <v>1</v>
      </c>
      <c r="R1489" s="93">
        <f t="shared" si="118"/>
        <v>4.001617431640625E-3</v>
      </c>
      <c r="S1489" s="91">
        <f t="shared" si="119"/>
        <v>4.001617431640625E-3</v>
      </c>
    </row>
    <row r="1490" spans="1:19" x14ac:dyDescent="0.25">
      <c r="A1490" s="104">
        <v>40626.613518518519</v>
      </c>
      <c r="B1490" s="105">
        <v>59.974998474121094</v>
      </c>
      <c r="C1490" s="106"/>
      <c r="O1490" s="91">
        <f t="shared" si="115"/>
        <v>1</v>
      </c>
      <c r="P1490" s="91">
        <f t="shared" si="116"/>
        <v>0</v>
      </c>
      <c r="Q1490" s="91">
        <f t="shared" si="117"/>
        <v>1</v>
      </c>
      <c r="R1490" s="93">
        <f t="shared" si="118"/>
        <v>3.997802734375E-3</v>
      </c>
      <c r="S1490" s="91">
        <f t="shared" si="119"/>
        <v>3.997802734375E-3</v>
      </c>
    </row>
    <row r="1491" spans="1:19" x14ac:dyDescent="0.25">
      <c r="A1491" s="104">
        <v>40626.613541666666</v>
      </c>
      <c r="B1491" s="105">
        <v>59.979000091552734</v>
      </c>
      <c r="C1491" s="106"/>
      <c r="O1491" s="91">
        <f t="shared" si="115"/>
        <v>1</v>
      </c>
      <c r="P1491" s="91">
        <f t="shared" si="116"/>
        <v>0</v>
      </c>
      <c r="Q1491" s="91">
        <f t="shared" si="117"/>
        <v>1</v>
      </c>
      <c r="R1491" s="93">
        <f t="shared" si="118"/>
        <v>4.001617431640625E-3</v>
      </c>
      <c r="S1491" s="91">
        <f t="shared" si="119"/>
        <v>4.001617431640625E-3</v>
      </c>
    </row>
    <row r="1492" spans="1:19" x14ac:dyDescent="0.25">
      <c r="A1492" s="104">
        <v>40626.613564814812</v>
      </c>
      <c r="B1492" s="105">
        <v>59.979000091552734</v>
      </c>
      <c r="C1492" s="106"/>
      <c r="O1492" s="91">
        <f t="shared" si="115"/>
        <v>1</v>
      </c>
      <c r="P1492" s="91">
        <f t="shared" si="116"/>
        <v>0</v>
      </c>
      <c r="Q1492" s="91">
        <f t="shared" si="117"/>
        <v>1</v>
      </c>
      <c r="R1492" s="93">
        <f t="shared" si="118"/>
        <v>0</v>
      </c>
      <c r="S1492" s="91">
        <f t="shared" si="119"/>
        <v>0</v>
      </c>
    </row>
    <row r="1493" spans="1:19" x14ac:dyDescent="0.25">
      <c r="A1493" s="104">
        <v>40626.613587962966</v>
      </c>
      <c r="B1493" s="105">
        <v>59.977001190185547</v>
      </c>
      <c r="C1493" s="106"/>
      <c r="O1493" s="91">
        <f t="shared" si="115"/>
        <v>1</v>
      </c>
      <c r="P1493" s="91">
        <f t="shared" si="116"/>
        <v>0</v>
      </c>
      <c r="Q1493" s="91">
        <f t="shared" si="117"/>
        <v>1</v>
      </c>
      <c r="R1493" s="93">
        <f t="shared" si="118"/>
        <v>-1.9989013671875E-3</v>
      </c>
      <c r="S1493" s="91">
        <f t="shared" si="119"/>
        <v>1.9989013671875E-3</v>
      </c>
    </row>
    <row r="1494" spans="1:19" x14ac:dyDescent="0.25">
      <c r="A1494" s="104">
        <v>40626.613611111112</v>
      </c>
      <c r="B1494" s="105">
        <v>59.9739990234375</v>
      </c>
      <c r="C1494" s="106"/>
      <c r="O1494" s="91">
        <f t="shared" si="115"/>
        <v>1</v>
      </c>
      <c r="P1494" s="91">
        <f t="shared" si="116"/>
        <v>0</v>
      </c>
      <c r="Q1494" s="91">
        <f t="shared" si="117"/>
        <v>1</v>
      </c>
      <c r="R1494" s="93">
        <f t="shared" si="118"/>
        <v>-3.002166748046875E-3</v>
      </c>
      <c r="S1494" s="91">
        <f t="shared" si="119"/>
        <v>3.002166748046875E-3</v>
      </c>
    </row>
    <row r="1495" spans="1:19" x14ac:dyDescent="0.25">
      <c r="A1495" s="104">
        <v>40626.613634259258</v>
      </c>
      <c r="B1495" s="105">
        <v>59.972999572753906</v>
      </c>
      <c r="C1495" s="106"/>
      <c r="O1495" s="91">
        <f t="shared" si="115"/>
        <v>1</v>
      </c>
      <c r="P1495" s="91">
        <f t="shared" si="116"/>
        <v>0</v>
      </c>
      <c r="Q1495" s="91">
        <f t="shared" si="117"/>
        <v>1</v>
      </c>
      <c r="R1495" s="93">
        <f t="shared" si="118"/>
        <v>-9.9945068359375E-4</v>
      </c>
      <c r="S1495" s="91">
        <f t="shared" si="119"/>
        <v>9.9945068359375E-4</v>
      </c>
    </row>
    <row r="1496" spans="1:19" x14ac:dyDescent="0.25">
      <c r="A1496" s="104">
        <v>40626.613657407404</v>
      </c>
      <c r="B1496" s="105">
        <v>59.972999572753906</v>
      </c>
      <c r="C1496" s="106"/>
      <c r="O1496" s="91">
        <f t="shared" si="115"/>
        <v>1</v>
      </c>
      <c r="P1496" s="91">
        <f t="shared" si="116"/>
        <v>0</v>
      </c>
      <c r="Q1496" s="91">
        <f t="shared" si="117"/>
        <v>1</v>
      </c>
      <c r="R1496" s="93">
        <f t="shared" si="118"/>
        <v>0</v>
      </c>
      <c r="S1496" s="91">
        <f t="shared" si="119"/>
        <v>0</v>
      </c>
    </row>
    <row r="1497" spans="1:19" x14ac:dyDescent="0.25">
      <c r="A1497" s="104">
        <v>40626.613680555558</v>
      </c>
      <c r="B1497" s="105">
        <v>59.976001739501953</v>
      </c>
      <c r="C1497" s="106"/>
      <c r="O1497" s="91">
        <f t="shared" si="115"/>
        <v>1</v>
      </c>
      <c r="P1497" s="91">
        <f t="shared" si="116"/>
        <v>0</v>
      </c>
      <c r="Q1497" s="91">
        <f t="shared" si="117"/>
        <v>1</v>
      </c>
      <c r="R1497" s="93">
        <f t="shared" si="118"/>
        <v>3.002166748046875E-3</v>
      </c>
      <c r="S1497" s="91">
        <f t="shared" si="119"/>
        <v>3.002166748046875E-3</v>
      </c>
    </row>
    <row r="1498" spans="1:19" x14ac:dyDescent="0.25">
      <c r="A1498" s="104">
        <v>40626.613703703704</v>
      </c>
      <c r="B1498" s="105">
        <v>59.977001190185547</v>
      </c>
      <c r="C1498" s="106"/>
      <c r="O1498" s="91">
        <f t="shared" si="115"/>
        <v>1</v>
      </c>
      <c r="P1498" s="91">
        <f t="shared" si="116"/>
        <v>0</v>
      </c>
      <c r="Q1498" s="91">
        <f t="shared" si="117"/>
        <v>1</v>
      </c>
      <c r="R1498" s="93">
        <f t="shared" si="118"/>
        <v>9.9945068359375E-4</v>
      </c>
      <c r="S1498" s="91">
        <f t="shared" si="119"/>
        <v>9.9945068359375E-4</v>
      </c>
    </row>
    <row r="1499" spans="1:19" x14ac:dyDescent="0.25">
      <c r="A1499" s="104">
        <v>40626.613726851851</v>
      </c>
      <c r="B1499" s="105">
        <v>59.976001739501953</v>
      </c>
      <c r="C1499" s="106"/>
      <c r="O1499" s="91">
        <f t="shared" si="115"/>
        <v>1</v>
      </c>
      <c r="P1499" s="91">
        <f t="shared" si="116"/>
        <v>0</v>
      </c>
      <c r="Q1499" s="91">
        <f t="shared" si="117"/>
        <v>1</v>
      </c>
      <c r="R1499" s="93">
        <f t="shared" si="118"/>
        <v>-9.9945068359375E-4</v>
      </c>
      <c r="S1499" s="91">
        <f t="shared" si="119"/>
        <v>9.9945068359375E-4</v>
      </c>
    </row>
    <row r="1500" spans="1:19" x14ac:dyDescent="0.25">
      <c r="A1500" s="104">
        <v>40626.613749999997</v>
      </c>
      <c r="B1500" s="105">
        <v>59.972999572753906</v>
      </c>
      <c r="C1500" s="106"/>
      <c r="O1500" s="91">
        <f t="shared" si="115"/>
        <v>1</v>
      </c>
      <c r="P1500" s="91">
        <f t="shared" si="116"/>
        <v>0</v>
      </c>
      <c r="Q1500" s="91">
        <f t="shared" si="117"/>
        <v>1</v>
      </c>
      <c r="R1500" s="93">
        <f t="shared" si="118"/>
        <v>-3.002166748046875E-3</v>
      </c>
      <c r="S1500" s="91">
        <f t="shared" si="119"/>
        <v>3.002166748046875E-3</v>
      </c>
    </row>
    <row r="1501" spans="1:19" x14ac:dyDescent="0.25">
      <c r="A1501" s="104">
        <v>40626.61377314815</v>
      </c>
      <c r="B1501" s="105">
        <v>59.9739990234375</v>
      </c>
      <c r="C1501" s="106"/>
      <c r="O1501" s="91">
        <f t="shared" si="115"/>
        <v>1</v>
      </c>
      <c r="P1501" s="91">
        <f t="shared" si="116"/>
        <v>0</v>
      </c>
      <c r="Q1501" s="91">
        <f t="shared" si="117"/>
        <v>1</v>
      </c>
      <c r="R1501" s="93">
        <f t="shared" si="118"/>
        <v>9.9945068359375E-4</v>
      </c>
      <c r="S1501" s="91">
        <f t="shared" si="119"/>
        <v>9.9945068359375E-4</v>
      </c>
    </row>
    <row r="1502" spans="1:19" x14ac:dyDescent="0.25">
      <c r="A1502" s="104">
        <v>40626.613796296297</v>
      </c>
      <c r="B1502" s="105">
        <v>59.976001739501953</v>
      </c>
      <c r="C1502" s="106"/>
      <c r="O1502" s="91">
        <f t="shared" si="115"/>
        <v>1</v>
      </c>
      <c r="P1502" s="91">
        <f t="shared" si="116"/>
        <v>0</v>
      </c>
      <c r="Q1502" s="91">
        <f t="shared" si="117"/>
        <v>1</v>
      </c>
      <c r="R1502" s="93">
        <f t="shared" si="118"/>
        <v>2.002716064453125E-3</v>
      </c>
      <c r="S1502" s="91">
        <f t="shared" si="119"/>
        <v>2.002716064453125E-3</v>
      </c>
    </row>
    <row r="1503" spans="1:19" x14ac:dyDescent="0.25">
      <c r="A1503" s="104">
        <v>40626.613819444443</v>
      </c>
      <c r="B1503" s="105">
        <v>59.9739990234375</v>
      </c>
      <c r="C1503" s="106"/>
      <c r="O1503" s="91">
        <f t="shared" si="115"/>
        <v>1</v>
      </c>
      <c r="P1503" s="91">
        <f t="shared" si="116"/>
        <v>0</v>
      </c>
      <c r="Q1503" s="91">
        <f t="shared" si="117"/>
        <v>1</v>
      </c>
      <c r="R1503" s="93">
        <f t="shared" si="118"/>
        <v>-2.002716064453125E-3</v>
      </c>
      <c r="S1503" s="91">
        <f t="shared" si="119"/>
        <v>2.002716064453125E-3</v>
      </c>
    </row>
    <row r="1504" spans="1:19" x14ac:dyDescent="0.25">
      <c r="A1504" s="104">
        <v>40626.613842592589</v>
      </c>
      <c r="B1504" s="105">
        <v>59.972000122070313</v>
      </c>
      <c r="C1504" s="106"/>
      <c r="O1504" s="91">
        <f t="shared" si="115"/>
        <v>1</v>
      </c>
      <c r="P1504" s="91">
        <f t="shared" si="116"/>
        <v>0</v>
      </c>
      <c r="Q1504" s="91">
        <f t="shared" si="117"/>
        <v>1</v>
      </c>
      <c r="R1504" s="93">
        <f t="shared" si="118"/>
        <v>-1.9989013671875E-3</v>
      </c>
      <c r="S1504" s="91">
        <f t="shared" si="119"/>
        <v>1.9989013671875E-3</v>
      </c>
    </row>
    <row r="1505" spans="1:19" x14ac:dyDescent="0.25">
      <c r="A1505" s="104">
        <v>40626.613865740743</v>
      </c>
      <c r="B1505" s="105">
        <v>59.970001220703125</v>
      </c>
      <c r="C1505" s="106"/>
      <c r="O1505" s="91">
        <f t="shared" si="115"/>
        <v>1</v>
      </c>
      <c r="P1505" s="91">
        <f t="shared" si="116"/>
        <v>0</v>
      </c>
      <c r="Q1505" s="91">
        <f t="shared" si="117"/>
        <v>1</v>
      </c>
      <c r="R1505" s="93">
        <f t="shared" si="118"/>
        <v>-1.9989013671875E-3</v>
      </c>
      <c r="S1505" s="91">
        <f t="shared" si="119"/>
        <v>1.9989013671875E-3</v>
      </c>
    </row>
    <row r="1506" spans="1:19" x14ac:dyDescent="0.25">
      <c r="A1506" s="104">
        <v>40626.613888888889</v>
      </c>
      <c r="B1506" s="105">
        <v>59.969001770019531</v>
      </c>
      <c r="C1506" s="106"/>
      <c r="O1506" s="91">
        <f t="shared" si="115"/>
        <v>1</v>
      </c>
      <c r="P1506" s="91">
        <f t="shared" si="116"/>
        <v>0</v>
      </c>
      <c r="Q1506" s="91">
        <f t="shared" si="117"/>
        <v>1</v>
      </c>
      <c r="R1506" s="93">
        <f t="shared" si="118"/>
        <v>-9.9945068359375E-4</v>
      </c>
      <c r="S1506" s="91">
        <f t="shared" si="119"/>
        <v>9.9945068359375E-4</v>
      </c>
    </row>
    <row r="1507" spans="1:19" x14ac:dyDescent="0.25">
      <c r="A1507" s="104">
        <v>40626.613912037035</v>
      </c>
      <c r="B1507" s="105">
        <v>59.967998504638672</v>
      </c>
      <c r="C1507" s="106"/>
      <c r="O1507" s="91">
        <f t="shared" si="115"/>
        <v>1</v>
      </c>
      <c r="P1507" s="91">
        <f t="shared" si="116"/>
        <v>0</v>
      </c>
      <c r="Q1507" s="91">
        <f t="shared" si="117"/>
        <v>1</v>
      </c>
      <c r="R1507" s="93">
        <f t="shared" si="118"/>
        <v>-1.003265380859375E-3</v>
      </c>
      <c r="S1507" s="91">
        <f t="shared" si="119"/>
        <v>1.003265380859375E-3</v>
      </c>
    </row>
    <row r="1508" spans="1:19" x14ac:dyDescent="0.25">
      <c r="A1508" s="104">
        <v>40626.613935185182</v>
      </c>
      <c r="B1508" s="105">
        <v>59.967998504638672</v>
      </c>
      <c r="C1508" s="106"/>
      <c r="O1508" s="91">
        <f t="shared" si="115"/>
        <v>1</v>
      </c>
      <c r="P1508" s="91">
        <f t="shared" si="116"/>
        <v>0</v>
      </c>
      <c r="Q1508" s="91">
        <f t="shared" si="117"/>
        <v>1</v>
      </c>
      <c r="R1508" s="93">
        <f t="shared" si="118"/>
        <v>0</v>
      </c>
      <c r="S1508" s="91">
        <f t="shared" si="119"/>
        <v>0</v>
      </c>
    </row>
    <row r="1509" spans="1:19" x14ac:dyDescent="0.25">
      <c r="A1509" s="104">
        <v>40626.613958333335</v>
      </c>
      <c r="B1509" s="105">
        <v>59.967998504638672</v>
      </c>
      <c r="C1509" s="106"/>
      <c r="O1509" s="91">
        <f t="shared" si="115"/>
        <v>1</v>
      </c>
      <c r="P1509" s="91">
        <f t="shared" si="116"/>
        <v>0</v>
      </c>
      <c r="Q1509" s="91">
        <f t="shared" si="117"/>
        <v>1</v>
      </c>
      <c r="R1509" s="93">
        <f t="shared" si="118"/>
        <v>0</v>
      </c>
      <c r="S1509" s="91">
        <f t="shared" si="119"/>
        <v>0</v>
      </c>
    </row>
    <row r="1510" spans="1:19" x14ac:dyDescent="0.25">
      <c r="A1510" s="104">
        <v>40626.613981481481</v>
      </c>
      <c r="B1510" s="105">
        <v>59.966999053955078</v>
      </c>
      <c r="C1510" s="106"/>
      <c r="O1510" s="91">
        <f t="shared" si="115"/>
        <v>1</v>
      </c>
      <c r="P1510" s="91">
        <f t="shared" si="116"/>
        <v>0</v>
      </c>
      <c r="Q1510" s="91">
        <f t="shared" si="117"/>
        <v>1</v>
      </c>
      <c r="R1510" s="93">
        <f t="shared" si="118"/>
        <v>-9.9945068359375E-4</v>
      </c>
      <c r="S1510" s="91">
        <f t="shared" si="119"/>
        <v>9.9945068359375E-4</v>
      </c>
    </row>
    <row r="1511" spans="1:19" x14ac:dyDescent="0.25">
      <c r="A1511" s="104">
        <v>40626.614004629628</v>
      </c>
      <c r="B1511" s="105">
        <v>59.966999053955078</v>
      </c>
      <c r="C1511" s="106"/>
      <c r="O1511" s="91">
        <f t="shared" si="115"/>
        <v>1</v>
      </c>
      <c r="P1511" s="91">
        <f t="shared" si="116"/>
        <v>0</v>
      </c>
      <c r="Q1511" s="91">
        <f t="shared" si="117"/>
        <v>1</v>
      </c>
      <c r="R1511" s="93">
        <f t="shared" si="118"/>
        <v>0</v>
      </c>
      <c r="S1511" s="91">
        <f t="shared" si="119"/>
        <v>0</v>
      </c>
    </row>
    <row r="1512" spans="1:19" x14ac:dyDescent="0.25">
      <c r="A1512" s="104">
        <v>40626.614027777781</v>
      </c>
      <c r="B1512" s="105">
        <v>59.965999603271484</v>
      </c>
      <c r="C1512" s="106"/>
      <c r="O1512" s="91">
        <f t="shared" si="115"/>
        <v>1</v>
      </c>
      <c r="P1512" s="91">
        <f t="shared" si="116"/>
        <v>0</v>
      </c>
      <c r="Q1512" s="91">
        <f t="shared" si="117"/>
        <v>1</v>
      </c>
      <c r="R1512" s="93">
        <f t="shared" si="118"/>
        <v>-9.9945068359375E-4</v>
      </c>
      <c r="S1512" s="91">
        <f t="shared" si="119"/>
        <v>9.9945068359375E-4</v>
      </c>
    </row>
    <row r="1513" spans="1:19" x14ac:dyDescent="0.25">
      <c r="A1513" s="104">
        <v>40626.614050925928</v>
      </c>
      <c r="B1513" s="105">
        <v>59.969001770019531</v>
      </c>
      <c r="C1513" s="106"/>
      <c r="O1513" s="91">
        <f t="shared" si="115"/>
        <v>1</v>
      </c>
      <c r="P1513" s="91">
        <f t="shared" si="116"/>
        <v>0</v>
      </c>
      <c r="Q1513" s="91">
        <f t="shared" si="117"/>
        <v>1</v>
      </c>
      <c r="R1513" s="93">
        <f t="shared" si="118"/>
        <v>3.002166748046875E-3</v>
      </c>
      <c r="S1513" s="91">
        <f t="shared" si="119"/>
        <v>3.002166748046875E-3</v>
      </c>
    </row>
    <row r="1514" spans="1:19" x14ac:dyDescent="0.25">
      <c r="A1514" s="104">
        <v>40626.614074074074</v>
      </c>
      <c r="B1514" s="105">
        <v>59.974998474121094</v>
      </c>
      <c r="C1514" s="106"/>
      <c r="O1514" s="91">
        <f t="shared" si="115"/>
        <v>1</v>
      </c>
      <c r="P1514" s="91">
        <f t="shared" si="116"/>
        <v>0</v>
      </c>
      <c r="Q1514" s="91">
        <f t="shared" si="117"/>
        <v>1</v>
      </c>
      <c r="R1514" s="93">
        <f t="shared" si="118"/>
        <v>5.9967041015625E-3</v>
      </c>
      <c r="S1514" s="91">
        <f t="shared" si="119"/>
        <v>5.9967041015625E-3</v>
      </c>
    </row>
    <row r="1515" spans="1:19" x14ac:dyDescent="0.25">
      <c r="A1515" s="104">
        <v>40626.61409722222</v>
      </c>
      <c r="B1515" s="105">
        <v>59.979000091552734</v>
      </c>
      <c r="C1515" s="106"/>
      <c r="O1515" s="91">
        <f t="shared" si="115"/>
        <v>1</v>
      </c>
      <c r="P1515" s="91">
        <f t="shared" si="116"/>
        <v>0</v>
      </c>
      <c r="Q1515" s="91">
        <f t="shared" si="117"/>
        <v>1</v>
      </c>
      <c r="R1515" s="93">
        <f t="shared" si="118"/>
        <v>4.001617431640625E-3</v>
      </c>
      <c r="S1515" s="91">
        <f t="shared" si="119"/>
        <v>4.001617431640625E-3</v>
      </c>
    </row>
    <row r="1516" spans="1:19" x14ac:dyDescent="0.25">
      <c r="A1516" s="104">
        <v>40626.614120370374</v>
      </c>
      <c r="B1516" s="105">
        <v>59.978000640869141</v>
      </c>
      <c r="C1516" s="106"/>
      <c r="O1516" s="91">
        <f t="shared" si="115"/>
        <v>1</v>
      </c>
      <c r="P1516" s="91">
        <f t="shared" si="116"/>
        <v>0</v>
      </c>
      <c r="Q1516" s="91">
        <f t="shared" si="117"/>
        <v>1</v>
      </c>
      <c r="R1516" s="93">
        <f t="shared" si="118"/>
        <v>-9.9945068359375E-4</v>
      </c>
      <c r="S1516" s="91">
        <f t="shared" si="119"/>
        <v>9.9945068359375E-4</v>
      </c>
    </row>
    <row r="1517" spans="1:19" x14ac:dyDescent="0.25">
      <c r="A1517" s="104">
        <v>40626.61414351852</v>
      </c>
      <c r="B1517" s="105">
        <v>59.972999572753906</v>
      </c>
      <c r="C1517" s="106"/>
      <c r="O1517" s="91">
        <f t="shared" si="115"/>
        <v>1</v>
      </c>
      <c r="P1517" s="91">
        <f t="shared" si="116"/>
        <v>0</v>
      </c>
      <c r="Q1517" s="91">
        <f t="shared" si="117"/>
        <v>1</v>
      </c>
      <c r="R1517" s="93">
        <f t="shared" si="118"/>
        <v>-5.001068115234375E-3</v>
      </c>
      <c r="S1517" s="91">
        <f t="shared" si="119"/>
        <v>5.001068115234375E-3</v>
      </c>
    </row>
    <row r="1518" spans="1:19" x14ac:dyDescent="0.25">
      <c r="A1518" s="104">
        <v>40626.614166666666</v>
      </c>
      <c r="B1518" s="105">
        <v>59.972999572753906</v>
      </c>
      <c r="C1518" s="106"/>
      <c r="O1518" s="91">
        <f t="shared" si="115"/>
        <v>1</v>
      </c>
      <c r="P1518" s="91">
        <f t="shared" si="116"/>
        <v>0</v>
      </c>
      <c r="Q1518" s="91">
        <f t="shared" si="117"/>
        <v>1</v>
      </c>
      <c r="R1518" s="93">
        <f t="shared" si="118"/>
        <v>0</v>
      </c>
      <c r="S1518" s="91">
        <f t="shared" si="119"/>
        <v>0</v>
      </c>
    </row>
    <row r="1519" spans="1:19" x14ac:dyDescent="0.25">
      <c r="A1519" s="104">
        <v>40626.614189814813</v>
      </c>
      <c r="B1519" s="105">
        <v>59.974998474121094</v>
      </c>
      <c r="C1519" s="106"/>
      <c r="O1519" s="91">
        <f t="shared" si="115"/>
        <v>1</v>
      </c>
      <c r="P1519" s="91">
        <f t="shared" si="116"/>
        <v>0</v>
      </c>
      <c r="Q1519" s="91">
        <f t="shared" si="117"/>
        <v>1</v>
      </c>
      <c r="R1519" s="93">
        <f t="shared" si="118"/>
        <v>1.9989013671875E-3</v>
      </c>
      <c r="S1519" s="91">
        <f t="shared" si="119"/>
        <v>1.9989013671875E-3</v>
      </c>
    </row>
    <row r="1520" spans="1:19" x14ac:dyDescent="0.25">
      <c r="A1520" s="104">
        <v>40626.614212962966</v>
      </c>
      <c r="B1520" s="105">
        <v>59.972999572753906</v>
      </c>
      <c r="C1520" s="106"/>
      <c r="O1520" s="91">
        <f t="shared" si="115"/>
        <v>1</v>
      </c>
      <c r="P1520" s="91">
        <f t="shared" si="116"/>
        <v>0</v>
      </c>
      <c r="Q1520" s="91">
        <f t="shared" si="117"/>
        <v>1</v>
      </c>
      <c r="R1520" s="93">
        <f t="shared" si="118"/>
        <v>-1.9989013671875E-3</v>
      </c>
      <c r="S1520" s="91">
        <f t="shared" si="119"/>
        <v>1.9989013671875E-3</v>
      </c>
    </row>
    <row r="1521" spans="1:19" x14ac:dyDescent="0.25">
      <c r="A1521" s="104">
        <v>40626.614236111112</v>
      </c>
      <c r="B1521" s="105">
        <v>59.972000122070313</v>
      </c>
      <c r="C1521" s="106"/>
      <c r="O1521" s="91">
        <f t="shared" si="115"/>
        <v>1</v>
      </c>
      <c r="P1521" s="91">
        <f t="shared" si="116"/>
        <v>0</v>
      </c>
      <c r="Q1521" s="91">
        <f t="shared" si="117"/>
        <v>1</v>
      </c>
      <c r="R1521" s="93">
        <f t="shared" si="118"/>
        <v>-9.9945068359375E-4</v>
      </c>
      <c r="S1521" s="91">
        <f t="shared" si="119"/>
        <v>9.9945068359375E-4</v>
      </c>
    </row>
    <row r="1522" spans="1:19" x14ac:dyDescent="0.25">
      <c r="A1522" s="104">
        <v>40626.614259259259</v>
      </c>
      <c r="B1522" s="105">
        <v>59.972999572753906</v>
      </c>
      <c r="C1522" s="106"/>
      <c r="O1522" s="91">
        <f t="shared" si="115"/>
        <v>1</v>
      </c>
      <c r="P1522" s="91">
        <f t="shared" si="116"/>
        <v>0</v>
      </c>
      <c r="Q1522" s="91">
        <f t="shared" si="117"/>
        <v>1</v>
      </c>
      <c r="R1522" s="93">
        <f t="shared" si="118"/>
        <v>9.9945068359375E-4</v>
      </c>
      <c r="S1522" s="91">
        <f t="shared" si="119"/>
        <v>9.9945068359375E-4</v>
      </c>
    </row>
    <row r="1523" spans="1:19" x14ac:dyDescent="0.25">
      <c r="A1523" s="104">
        <v>40626.614282407405</v>
      </c>
      <c r="B1523" s="105">
        <v>59.972999572753906</v>
      </c>
      <c r="C1523" s="106"/>
      <c r="O1523" s="91">
        <f t="shared" si="115"/>
        <v>1</v>
      </c>
      <c r="P1523" s="91">
        <f t="shared" si="116"/>
        <v>0</v>
      </c>
      <c r="Q1523" s="91">
        <f t="shared" si="117"/>
        <v>1</v>
      </c>
      <c r="R1523" s="93">
        <f t="shared" si="118"/>
        <v>0</v>
      </c>
      <c r="S1523" s="91">
        <f t="shared" si="119"/>
        <v>0</v>
      </c>
    </row>
    <row r="1524" spans="1:19" x14ac:dyDescent="0.25">
      <c r="A1524" s="104">
        <v>40626.614305555559</v>
      </c>
      <c r="B1524" s="105">
        <v>59.970001220703125</v>
      </c>
      <c r="C1524" s="106"/>
      <c r="O1524" s="91">
        <f t="shared" si="115"/>
        <v>1</v>
      </c>
      <c r="P1524" s="91">
        <f t="shared" si="116"/>
        <v>0</v>
      </c>
      <c r="Q1524" s="91">
        <f t="shared" si="117"/>
        <v>1</v>
      </c>
      <c r="R1524" s="93">
        <f t="shared" si="118"/>
        <v>-2.99835205078125E-3</v>
      </c>
      <c r="S1524" s="91">
        <f t="shared" si="119"/>
        <v>2.99835205078125E-3</v>
      </c>
    </row>
    <row r="1525" spans="1:19" x14ac:dyDescent="0.25">
      <c r="A1525" s="104">
        <v>40626.614328703705</v>
      </c>
      <c r="B1525" s="105">
        <v>59.969001770019531</v>
      </c>
      <c r="C1525" s="106"/>
      <c r="O1525" s="91">
        <f t="shared" si="115"/>
        <v>1</v>
      </c>
      <c r="P1525" s="91">
        <f t="shared" si="116"/>
        <v>0</v>
      </c>
      <c r="Q1525" s="91">
        <f t="shared" si="117"/>
        <v>1</v>
      </c>
      <c r="R1525" s="93">
        <f t="shared" si="118"/>
        <v>-9.9945068359375E-4</v>
      </c>
      <c r="S1525" s="91">
        <f t="shared" si="119"/>
        <v>9.9945068359375E-4</v>
      </c>
    </row>
    <row r="1526" spans="1:19" x14ac:dyDescent="0.25">
      <c r="A1526" s="104">
        <v>40626.614351851851</v>
      </c>
      <c r="B1526" s="105">
        <v>59.965000152587891</v>
      </c>
      <c r="C1526" s="106"/>
      <c r="O1526" s="91">
        <f t="shared" si="115"/>
        <v>1</v>
      </c>
      <c r="P1526" s="91">
        <f t="shared" si="116"/>
        <v>0</v>
      </c>
      <c r="Q1526" s="91">
        <f t="shared" si="117"/>
        <v>1</v>
      </c>
      <c r="R1526" s="93">
        <f t="shared" si="118"/>
        <v>-4.001617431640625E-3</v>
      </c>
      <c r="S1526" s="91">
        <f t="shared" si="119"/>
        <v>4.001617431640625E-3</v>
      </c>
    </row>
    <row r="1527" spans="1:19" x14ac:dyDescent="0.25">
      <c r="A1527" s="104">
        <v>40626.614374999997</v>
      </c>
      <c r="B1527" s="105">
        <v>59.966999053955078</v>
      </c>
      <c r="C1527" s="106"/>
      <c r="O1527" s="91">
        <f t="shared" si="115"/>
        <v>1</v>
      </c>
      <c r="P1527" s="91">
        <f t="shared" si="116"/>
        <v>0</v>
      </c>
      <c r="Q1527" s="91">
        <f t="shared" si="117"/>
        <v>1</v>
      </c>
      <c r="R1527" s="93">
        <f t="shared" si="118"/>
        <v>1.9989013671875E-3</v>
      </c>
      <c r="S1527" s="91">
        <f t="shared" si="119"/>
        <v>1.9989013671875E-3</v>
      </c>
    </row>
    <row r="1528" spans="1:19" x14ac:dyDescent="0.25">
      <c r="A1528" s="104">
        <v>40626.614398148151</v>
      </c>
      <c r="B1528" s="105">
        <v>59.96099853515625</v>
      </c>
      <c r="C1528" s="106"/>
      <c r="O1528" s="91">
        <f t="shared" si="115"/>
        <v>1</v>
      </c>
      <c r="P1528" s="91">
        <f t="shared" si="116"/>
        <v>0</v>
      </c>
      <c r="Q1528" s="91">
        <f t="shared" si="117"/>
        <v>1</v>
      </c>
      <c r="R1528" s="93">
        <f t="shared" si="118"/>
        <v>-6.000518798828125E-3</v>
      </c>
      <c r="S1528" s="91">
        <f t="shared" si="119"/>
        <v>6.000518798828125E-3</v>
      </c>
    </row>
    <row r="1529" spans="1:19" x14ac:dyDescent="0.25">
      <c r="A1529" s="104">
        <v>40626.614421296297</v>
      </c>
      <c r="B1529" s="105">
        <v>59.957000732421875</v>
      </c>
      <c r="C1529" s="106"/>
      <c r="O1529" s="91">
        <f t="shared" si="115"/>
        <v>1</v>
      </c>
      <c r="P1529" s="91">
        <f t="shared" si="116"/>
        <v>0</v>
      </c>
      <c r="Q1529" s="91">
        <f t="shared" si="117"/>
        <v>1</v>
      </c>
      <c r="R1529" s="93">
        <f t="shared" si="118"/>
        <v>-3.997802734375E-3</v>
      </c>
      <c r="S1529" s="91">
        <f t="shared" si="119"/>
        <v>3.997802734375E-3</v>
      </c>
    </row>
    <row r="1530" spans="1:19" x14ac:dyDescent="0.25">
      <c r="A1530" s="104">
        <v>40626.614444444444</v>
      </c>
      <c r="B1530" s="105">
        <v>59.955001831054688</v>
      </c>
      <c r="C1530" s="106"/>
      <c r="O1530" s="91">
        <f t="shared" si="115"/>
        <v>1</v>
      </c>
      <c r="P1530" s="91">
        <f t="shared" si="116"/>
        <v>0</v>
      </c>
      <c r="Q1530" s="91">
        <f t="shared" si="117"/>
        <v>1</v>
      </c>
      <c r="R1530" s="93">
        <f t="shared" si="118"/>
        <v>-1.9989013671875E-3</v>
      </c>
      <c r="S1530" s="91">
        <f t="shared" si="119"/>
        <v>1.9989013671875E-3</v>
      </c>
    </row>
    <row r="1531" spans="1:19" x14ac:dyDescent="0.25">
      <c r="A1531" s="104">
        <v>40626.61446759259</v>
      </c>
      <c r="B1531" s="105">
        <v>59.958000183105469</v>
      </c>
      <c r="C1531" s="106"/>
      <c r="O1531" s="91">
        <f t="shared" si="115"/>
        <v>1</v>
      </c>
      <c r="P1531" s="91">
        <f t="shared" si="116"/>
        <v>0</v>
      </c>
      <c r="Q1531" s="91">
        <f t="shared" si="117"/>
        <v>1</v>
      </c>
      <c r="R1531" s="93">
        <f t="shared" si="118"/>
        <v>2.99835205078125E-3</v>
      </c>
      <c r="S1531" s="91">
        <f t="shared" si="119"/>
        <v>2.99835205078125E-3</v>
      </c>
    </row>
    <row r="1532" spans="1:19" x14ac:dyDescent="0.25">
      <c r="A1532" s="104">
        <v>40626.614490740743</v>
      </c>
      <c r="B1532" s="105">
        <v>59.958999633789063</v>
      </c>
      <c r="C1532" s="106"/>
      <c r="O1532" s="91">
        <f t="shared" si="115"/>
        <v>1</v>
      </c>
      <c r="P1532" s="91">
        <f t="shared" si="116"/>
        <v>0</v>
      </c>
      <c r="Q1532" s="91">
        <f t="shared" si="117"/>
        <v>1</v>
      </c>
      <c r="R1532" s="93">
        <f t="shared" si="118"/>
        <v>9.9945068359375E-4</v>
      </c>
      <c r="S1532" s="91">
        <f t="shared" si="119"/>
        <v>9.9945068359375E-4</v>
      </c>
    </row>
    <row r="1533" spans="1:19" x14ac:dyDescent="0.25">
      <c r="A1533" s="104">
        <v>40626.61451388889</v>
      </c>
      <c r="B1533" s="105">
        <v>59.964000701904297</v>
      </c>
      <c r="C1533" s="106"/>
      <c r="O1533" s="91">
        <f t="shared" si="115"/>
        <v>1</v>
      </c>
      <c r="P1533" s="91">
        <f t="shared" si="116"/>
        <v>0</v>
      </c>
      <c r="Q1533" s="91">
        <f t="shared" si="117"/>
        <v>1</v>
      </c>
      <c r="R1533" s="93">
        <f t="shared" si="118"/>
        <v>5.001068115234375E-3</v>
      </c>
      <c r="S1533" s="91">
        <f t="shared" si="119"/>
        <v>5.001068115234375E-3</v>
      </c>
    </row>
    <row r="1534" spans="1:19" x14ac:dyDescent="0.25">
      <c r="A1534" s="104">
        <v>40626.614537037036</v>
      </c>
      <c r="B1534" s="105">
        <v>59.965999603271484</v>
      </c>
      <c r="C1534" s="106"/>
      <c r="O1534" s="91">
        <f t="shared" si="115"/>
        <v>1</v>
      </c>
      <c r="P1534" s="91">
        <f t="shared" si="116"/>
        <v>0</v>
      </c>
      <c r="Q1534" s="91">
        <f t="shared" si="117"/>
        <v>1</v>
      </c>
      <c r="R1534" s="93">
        <f t="shared" si="118"/>
        <v>1.9989013671875E-3</v>
      </c>
      <c r="S1534" s="91">
        <f t="shared" si="119"/>
        <v>1.9989013671875E-3</v>
      </c>
    </row>
    <row r="1535" spans="1:19" x14ac:dyDescent="0.25">
      <c r="A1535" s="104">
        <v>40626.614560185182</v>
      </c>
      <c r="B1535" s="105">
        <v>59.966999053955078</v>
      </c>
      <c r="C1535" s="106"/>
      <c r="O1535" s="91">
        <f t="shared" si="115"/>
        <v>1</v>
      </c>
      <c r="P1535" s="91">
        <f t="shared" si="116"/>
        <v>0</v>
      </c>
      <c r="Q1535" s="91">
        <f t="shared" si="117"/>
        <v>1</v>
      </c>
      <c r="R1535" s="93">
        <f t="shared" si="118"/>
        <v>9.9945068359375E-4</v>
      </c>
      <c r="S1535" s="91">
        <f t="shared" si="119"/>
        <v>9.9945068359375E-4</v>
      </c>
    </row>
    <row r="1536" spans="1:19" x14ac:dyDescent="0.25">
      <c r="A1536" s="104">
        <v>40626.614583333336</v>
      </c>
      <c r="B1536" s="105">
        <v>59.966999053955078</v>
      </c>
      <c r="C1536" s="106"/>
      <c r="O1536" s="91">
        <f t="shared" si="115"/>
        <v>1</v>
      </c>
      <c r="P1536" s="91">
        <f t="shared" si="116"/>
        <v>0</v>
      </c>
      <c r="Q1536" s="91">
        <f t="shared" si="117"/>
        <v>1</v>
      </c>
      <c r="R1536" s="93">
        <f t="shared" si="118"/>
        <v>0</v>
      </c>
      <c r="S1536" s="91">
        <f t="shared" si="119"/>
        <v>0</v>
      </c>
    </row>
    <row r="1537" spans="1:19" x14ac:dyDescent="0.25">
      <c r="A1537" s="104">
        <v>40626.614606481482</v>
      </c>
      <c r="B1537" s="105">
        <v>59.966999053955078</v>
      </c>
      <c r="C1537" s="106"/>
      <c r="O1537" s="91">
        <f t="shared" si="115"/>
        <v>1</v>
      </c>
      <c r="P1537" s="91">
        <f t="shared" si="116"/>
        <v>0</v>
      </c>
      <c r="Q1537" s="91">
        <f t="shared" si="117"/>
        <v>1</v>
      </c>
      <c r="R1537" s="93">
        <f t="shared" si="118"/>
        <v>0</v>
      </c>
      <c r="S1537" s="91">
        <f t="shared" si="119"/>
        <v>0</v>
      </c>
    </row>
    <row r="1538" spans="1:19" x14ac:dyDescent="0.25">
      <c r="A1538" s="104">
        <v>40626.614629629628</v>
      </c>
      <c r="B1538" s="105">
        <v>59.969001770019531</v>
      </c>
      <c r="C1538" s="106"/>
      <c r="O1538" s="91">
        <f t="shared" si="115"/>
        <v>1</v>
      </c>
      <c r="P1538" s="91">
        <f t="shared" si="116"/>
        <v>0</v>
      </c>
      <c r="Q1538" s="91">
        <f t="shared" si="117"/>
        <v>1</v>
      </c>
      <c r="R1538" s="93">
        <f t="shared" si="118"/>
        <v>2.002716064453125E-3</v>
      </c>
      <c r="S1538" s="91">
        <f t="shared" si="119"/>
        <v>2.002716064453125E-3</v>
      </c>
    </row>
    <row r="1539" spans="1:19" x14ac:dyDescent="0.25">
      <c r="A1539" s="104">
        <v>40626.614652777775</v>
      </c>
      <c r="B1539" s="105">
        <v>59.965999603271484</v>
      </c>
      <c r="C1539" s="106"/>
      <c r="O1539" s="91">
        <f t="shared" si="115"/>
        <v>1</v>
      </c>
      <c r="P1539" s="91">
        <f t="shared" si="116"/>
        <v>0</v>
      </c>
      <c r="Q1539" s="91">
        <f t="shared" si="117"/>
        <v>1</v>
      </c>
      <c r="R1539" s="93">
        <f t="shared" si="118"/>
        <v>-3.002166748046875E-3</v>
      </c>
      <c r="S1539" s="91">
        <f t="shared" si="119"/>
        <v>3.002166748046875E-3</v>
      </c>
    </row>
    <row r="1540" spans="1:19" x14ac:dyDescent="0.25">
      <c r="A1540" s="104">
        <v>40626.614675925928</v>
      </c>
      <c r="B1540" s="105">
        <v>59.966999053955078</v>
      </c>
      <c r="C1540" s="106"/>
      <c r="O1540" s="91">
        <f t="shared" si="115"/>
        <v>1</v>
      </c>
      <c r="P1540" s="91">
        <f t="shared" si="116"/>
        <v>0</v>
      </c>
      <c r="Q1540" s="91">
        <f t="shared" si="117"/>
        <v>1</v>
      </c>
      <c r="R1540" s="93">
        <f t="shared" si="118"/>
        <v>9.9945068359375E-4</v>
      </c>
      <c r="S1540" s="91">
        <f t="shared" si="119"/>
        <v>9.9945068359375E-4</v>
      </c>
    </row>
    <row r="1541" spans="1:19" x14ac:dyDescent="0.25">
      <c r="A1541" s="104">
        <v>40626.614699074074</v>
      </c>
      <c r="B1541" s="105">
        <v>59.966999053955078</v>
      </c>
      <c r="C1541" s="106"/>
      <c r="O1541" s="91">
        <f t="shared" si="115"/>
        <v>1</v>
      </c>
      <c r="P1541" s="91">
        <f t="shared" si="116"/>
        <v>0</v>
      </c>
      <c r="Q1541" s="91">
        <f t="shared" si="117"/>
        <v>1</v>
      </c>
      <c r="R1541" s="93">
        <f t="shared" si="118"/>
        <v>0</v>
      </c>
      <c r="S1541" s="91">
        <f t="shared" si="119"/>
        <v>0</v>
      </c>
    </row>
    <row r="1542" spans="1:19" x14ac:dyDescent="0.25">
      <c r="A1542" s="104">
        <v>40626.614722222221</v>
      </c>
      <c r="B1542" s="105">
        <v>59.969001770019531</v>
      </c>
      <c r="C1542" s="106"/>
      <c r="O1542" s="91">
        <f t="shared" si="115"/>
        <v>1</v>
      </c>
      <c r="P1542" s="91">
        <f t="shared" si="116"/>
        <v>0</v>
      </c>
      <c r="Q1542" s="91">
        <f t="shared" si="117"/>
        <v>1</v>
      </c>
      <c r="R1542" s="93">
        <f t="shared" si="118"/>
        <v>2.002716064453125E-3</v>
      </c>
      <c r="S1542" s="91">
        <f t="shared" si="119"/>
        <v>2.002716064453125E-3</v>
      </c>
    </row>
    <row r="1543" spans="1:19" x14ac:dyDescent="0.25">
      <c r="A1543" s="104">
        <v>40626.614745370367</v>
      </c>
      <c r="B1543" s="105">
        <v>59.972000122070313</v>
      </c>
      <c r="C1543" s="106"/>
      <c r="O1543" s="91">
        <f t="shared" si="115"/>
        <v>1</v>
      </c>
      <c r="P1543" s="91">
        <f t="shared" si="116"/>
        <v>0</v>
      </c>
      <c r="Q1543" s="91">
        <f t="shared" si="117"/>
        <v>1</v>
      </c>
      <c r="R1543" s="93">
        <f t="shared" si="118"/>
        <v>2.99835205078125E-3</v>
      </c>
      <c r="S1543" s="91">
        <f t="shared" si="119"/>
        <v>2.99835205078125E-3</v>
      </c>
    </row>
    <row r="1544" spans="1:19" x14ac:dyDescent="0.25">
      <c r="A1544" s="104">
        <v>40626.614768518521</v>
      </c>
      <c r="B1544" s="105">
        <v>59.972000122070313</v>
      </c>
      <c r="C1544" s="106"/>
      <c r="O1544" s="91">
        <f t="shared" ref="O1544:O1607" si="120">IF(ROW()&lt;$O$5,0,1)</f>
        <v>1</v>
      </c>
      <c r="P1544" s="91">
        <f t="shared" ref="P1544:P1607" si="121">IF((O1544=1)*(B1544&gt;$P$2),1,0)</f>
        <v>0</v>
      </c>
      <c r="Q1544" s="91">
        <f t="shared" si="117"/>
        <v>1</v>
      </c>
      <c r="R1544" s="93">
        <f t="shared" si="118"/>
        <v>0</v>
      </c>
      <c r="S1544" s="91">
        <f t="shared" si="119"/>
        <v>0</v>
      </c>
    </row>
    <row r="1545" spans="1:19" x14ac:dyDescent="0.25">
      <c r="A1545" s="104">
        <v>40626.614791666667</v>
      </c>
      <c r="B1545" s="105">
        <v>59.972000122070313</v>
      </c>
      <c r="C1545" s="106"/>
      <c r="O1545" s="91">
        <f t="shared" si="120"/>
        <v>1</v>
      </c>
      <c r="P1545" s="91">
        <f t="shared" si="121"/>
        <v>0</v>
      </c>
      <c r="Q1545" s="91">
        <f t="shared" ref="Q1545:Q1608" si="122">IF(ROW()&lt;O$3,0,1)</f>
        <v>1</v>
      </c>
      <c r="R1545" s="93">
        <f t="shared" ref="R1545:R1608" si="123">B1545-B1544</f>
        <v>0</v>
      </c>
      <c r="S1545" s="91">
        <f t="shared" ref="S1545:S1608" si="124">ABS(R1545)</f>
        <v>0</v>
      </c>
    </row>
    <row r="1546" spans="1:19" x14ac:dyDescent="0.25">
      <c r="A1546" s="104">
        <v>40626.614814814813</v>
      </c>
      <c r="B1546" s="105">
        <v>59.972000122070313</v>
      </c>
      <c r="C1546" s="106"/>
      <c r="O1546" s="91">
        <f t="shared" si="120"/>
        <v>1</v>
      </c>
      <c r="P1546" s="91">
        <f t="shared" si="121"/>
        <v>0</v>
      </c>
      <c r="Q1546" s="91">
        <f t="shared" si="122"/>
        <v>1</v>
      </c>
      <c r="R1546" s="93">
        <f t="shared" si="123"/>
        <v>0</v>
      </c>
      <c r="S1546" s="91">
        <f t="shared" si="124"/>
        <v>0</v>
      </c>
    </row>
    <row r="1547" spans="1:19" x14ac:dyDescent="0.25">
      <c r="A1547" s="104">
        <v>40626.614837962959</v>
      </c>
      <c r="B1547" s="105">
        <v>59.971000671386719</v>
      </c>
      <c r="C1547" s="106"/>
      <c r="O1547" s="91">
        <f t="shared" si="120"/>
        <v>1</v>
      </c>
      <c r="P1547" s="91">
        <f t="shared" si="121"/>
        <v>0</v>
      </c>
      <c r="Q1547" s="91">
        <f t="shared" si="122"/>
        <v>1</v>
      </c>
      <c r="R1547" s="93">
        <f t="shared" si="123"/>
        <v>-9.9945068359375E-4</v>
      </c>
      <c r="S1547" s="91">
        <f t="shared" si="124"/>
        <v>9.9945068359375E-4</v>
      </c>
    </row>
    <row r="1548" spans="1:19" x14ac:dyDescent="0.25">
      <c r="A1548" s="104">
        <v>40626.614861111113</v>
      </c>
      <c r="B1548" s="105">
        <v>59.971000671386719</v>
      </c>
      <c r="C1548" s="106"/>
      <c r="O1548" s="91">
        <f t="shared" si="120"/>
        <v>1</v>
      </c>
      <c r="P1548" s="91">
        <f t="shared" si="121"/>
        <v>0</v>
      </c>
      <c r="Q1548" s="91">
        <f t="shared" si="122"/>
        <v>1</v>
      </c>
      <c r="R1548" s="93">
        <f t="shared" si="123"/>
        <v>0</v>
      </c>
      <c r="S1548" s="91">
        <f t="shared" si="124"/>
        <v>0</v>
      </c>
    </row>
    <row r="1549" spans="1:19" x14ac:dyDescent="0.25">
      <c r="A1549" s="104">
        <v>40626.614884259259</v>
      </c>
      <c r="B1549" s="105">
        <v>59.970001220703125</v>
      </c>
      <c r="C1549" s="106"/>
      <c r="O1549" s="91">
        <f t="shared" si="120"/>
        <v>1</v>
      </c>
      <c r="P1549" s="91">
        <f t="shared" si="121"/>
        <v>0</v>
      </c>
      <c r="Q1549" s="91">
        <f t="shared" si="122"/>
        <v>1</v>
      </c>
      <c r="R1549" s="93">
        <f t="shared" si="123"/>
        <v>-9.9945068359375E-4</v>
      </c>
      <c r="S1549" s="91">
        <f t="shared" si="124"/>
        <v>9.9945068359375E-4</v>
      </c>
    </row>
    <row r="1550" spans="1:19" x14ac:dyDescent="0.25">
      <c r="A1550" s="104">
        <v>40626.614907407406</v>
      </c>
      <c r="B1550" s="105">
        <v>59.972999572753906</v>
      </c>
      <c r="C1550" s="106"/>
      <c r="O1550" s="91">
        <f t="shared" si="120"/>
        <v>1</v>
      </c>
      <c r="P1550" s="91">
        <f t="shared" si="121"/>
        <v>0</v>
      </c>
      <c r="Q1550" s="91">
        <f t="shared" si="122"/>
        <v>1</v>
      </c>
      <c r="R1550" s="93">
        <f t="shared" si="123"/>
        <v>2.99835205078125E-3</v>
      </c>
      <c r="S1550" s="91">
        <f t="shared" si="124"/>
        <v>2.99835205078125E-3</v>
      </c>
    </row>
    <row r="1551" spans="1:19" x14ac:dyDescent="0.25">
      <c r="A1551" s="104">
        <v>40626.614930555559</v>
      </c>
      <c r="B1551" s="105">
        <v>59.972999572753906</v>
      </c>
      <c r="C1551" s="106"/>
      <c r="O1551" s="91">
        <f t="shared" si="120"/>
        <v>1</v>
      </c>
      <c r="P1551" s="91">
        <f t="shared" si="121"/>
        <v>0</v>
      </c>
      <c r="Q1551" s="91">
        <f t="shared" si="122"/>
        <v>1</v>
      </c>
      <c r="R1551" s="93">
        <f t="shared" si="123"/>
        <v>0</v>
      </c>
      <c r="S1551" s="91">
        <f t="shared" si="124"/>
        <v>0</v>
      </c>
    </row>
    <row r="1552" spans="1:19" x14ac:dyDescent="0.25">
      <c r="A1552" s="104">
        <v>40626.614953703705</v>
      </c>
      <c r="B1552" s="105">
        <v>59.971000671386719</v>
      </c>
      <c r="C1552" s="106"/>
      <c r="O1552" s="91">
        <f t="shared" si="120"/>
        <v>1</v>
      </c>
      <c r="P1552" s="91">
        <f t="shared" si="121"/>
        <v>0</v>
      </c>
      <c r="Q1552" s="91">
        <f t="shared" si="122"/>
        <v>1</v>
      </c>
      <c r="R1552" s="93">
        <f t="shared" si="123"/>
        <v>-1.9989013671875E-3</v>
      </c>
      <c r="S1552" s="91">
        <f t="shared" si="124"/>
        <v>1.9989013671875E-3</v>
      </c>
    </row>
    <row r="1553" spans="1:19" x14ac:dyDescent="0.25">
      <c r="A1553" s="104">
        <v>40626.614976851852</v>
      </c>
      <c r="B1553" s="105">
        <v>59.966999053955078</v>
      </c>
      <c r="C1553" s="106"/>
      <c r="O1553" s="91">
        <f t="shared" si="120"/>
        <v>1</v>
      </c>
      <c r="P1553" s="91">
        <f t="shared" si="121"/>
        <v>0</v>
      </c>
      <c r="Q1553" s="91">
        <f t="shared" si="122"/>
        <v>1</v>
      </c>
      <c r="R1553" s="93">
        <f t="shared" si="123"/>
        <v>-4.001617431640625E-3</v>
      </c>
      <c r="S1553" s="91">
        <f t="shared" si="124"/>
        <v>4.001617431640625E-3</v>
      </c>
    </row>
    <row r="1554" spans="1:19" x14ac:dyDescent="0.25">
      <c r="A1554" s="104">
        <v>40626.614999999998</v>
      </c>
      <c r="B1554" s="105">
        <v>59.966999053955078</v>
      </c>
      <c r="C1554" s="106"/>
      <c r="O1554" s="91">
        <f t="shared" si="120"/>
        <v>1</v>
      </c>
      <c r="P1554" s="91">
        <f t="shared" si="121"/>
        <v>0</v>
      </c>
      <c r="Q1554" s="91">
        <f t="shared" si="122"/>
        <v>1</v>
      </c>
      <c r="R1554" s="93">
        <f t="shared" si="123"/>
        <v>0</v>
      </c>
      <c r="S1554" s="91">
        <f t="shared" si="124"/>
        <v>0</v>
      </c>
    </row>
    <row r="1555" spans="1:19" x14ac:dyDescent="0.25">
      <c r="A1555" s="104">
        <v>40626.615023148152</v>
      </c>
      <c r="B1555" s="105">
        <v>59.965000152587891</v>
      </c>
      <c r="C1555" s="106"/>
      <c r="O1555" s="91">
        <f t="shared" si="120"/>
        <v>1</v>
      </c>
      <c r="P1555" s="91">
        <f t="shared" si="121"/>
        <v>0</v>
      </c>
      <c r="Q1555" s="91">
        <f t="shared" si="122"/>
        <v>1</v>
      </c>
      <c r="R1555" s="93">
        <f t="shared" si="123"/>
        <v>-1.9989013671875E-3</v>
      </c>
      <c r="S1555" s="91">
        <f t="shared" si="124"/>
        <v>1.9989013671875E-3</v>
      </c>
    </row>
    <row r="1556" spans="1:19" x14ac:dyDescent="0.25">
      <c r="A1556" s="104">
        <v>40626.615046296298</v>
      </c>
      <c r="B1556" s="105">
        <v>59.963001251220703</v>
      </c>
      <c r="C1556" s="106"/>
      <c r="O1556" s="91">
        <f t="shared" si="120"/>
        <v>1</v>
      </c>
      <c r="P1556" s="91">
        <f t="shared" si="121"/>
        <v>0</v>
      </c>
      <c r="Q1556" s="91">
        <f t="shared" si="122"/>
        <v>1</v>
      </c>
      <c r="R1556" s="93">
        <f t="shared" si="123"/>
        <v>-1.9989013671875E-3</v>
      </c>
      <c r="S1556" s="91">
        <f t="shared" si="124"/>
        <v>1.9989013671875E-3</v>
      </c>
    </row>
    <row r="1557" spans="1:19" x14ac:dyDescent="0.25">
      <c r="A1557" s="104">
        <v>40626.615069444444</v>
      </c>
      <c r="B1557" s="105">
        <v>59.966999053955078</v>
      </c>
      <c r="C1557" s="106"/>
      <c r="O1557" s="91">
        <f t="shared" si="120"/>
        <v>1</v>
      </c>
      <c r="P1557" s="91">
        <f t="shared" si="121"/>
        <v>0</v>
      </c>
      <c r="Q1557" s="91">
        <f t="shared" si="122"/>
        <v>1</v>
      </c>
      <c r="R1557" s="93">
        <f t="shared" si="123"/>
        <v>3.997802734375E-3</v>
      </c>
      <c r="S1557" s="91">
        <f t="shared" si="124"/>
        <v>3.997802734375E-3</v>
      </c>
    </row>
    <row r="1558" spans="1:19" x14ac:dyDescent="0.25">
      <c r="A1558" s="104">
        <v>40626.61509259259</v>
      </c>
      <c r="B1558" s="105">
        <v>59.966999053955078</v>
      </c>
      <c r="C1558" s="106"/>
      <c r="O1558" s="91">
        <f t="shared" si="120"/>
        <v>1</v>
      </c>
      <c r="P1558" s="91">
        <f t="shared" si="121"/>
        <v>0</v>
      </c>
      <c r="Q1558" s="91">
        <f t="shared" si="122"/>
        <v>1</v>
      </c>
      <c r="R1558" s="93">
        <f t="shared" si="123"/>
        <v>0</v>
      </c>
      <c r="S1558" s="91">
        <f t="shared" si="124"/>
        <v>0</v>
      </c>
    </row>
    <row r="1559" spans="1:19" x14ac:dyDescent="0.25">
      <c r="A1559" s="104">
        <v>40626.615115740744</v>
      </c>
      <c r="B1559" s="105">
        <v>59.965999603271484</v>
      </c>
      <c r="C1559" s="106"/>
      <c r="O1559" s="91">
        <f t="shared" si="120"/>
        <v>1</v>
      </c>
      <c r="P1559" s="91">
        <f t="shared" si="121"/>
        <v>0</v>
      </c>
      <c r="Q1559" s="91">
        <f t="shared" si="122"/>
        <v>1</v>
      </c>
      <c r="R1559" s="93">
        <f t="shared" si="123"/>
        <v>-9.9945068359375E-4</v>
      </c>
      <c r="S1559" s="91">
        <f t="shared" si="124"/>
        <v>9.9945068359375E-4</v>
      </c>
    </row>
    <row r="1560" spans="1:19" x14ac:dyDescent="0.25">
      <c r="A1560" s="104">
        <v>40626.61513888889</v>
      </c>
      <c r="B1560" s="105">
        <v>59.9739990234375</v>
      </c>
      <c r="C1560" s="106"/>
      <c r="O1560" s="91">
        <f t="shared" si="120"/>
        <v>1</v>
      </c>
      <c r="P1560" s="91">
        <f t="shared" si="121"/>
        <v>0</v>
      </c>
      <c r="Q1560" s="91">
        <f t="shared" si="122"/>
        <v>1</v>
      </c>
      <c r="R1560" s="93">
        <f t="shared" si="123"/>
        <v>7.999420166015625E-3</v>
      </c>
      <c r="S1560" s="91">
        <f t="shared" si="124"/>
        <v>7.999420166015625E-3</v>
      </c>
    </row>
    <row r="1561" spans="1:19" x14ac:dyDescent="0.25">
      <c r="A1561" s="104">
        <v>40626.615162037036</v>
      </c>
      <c r="B1561" s="105">
        <v>59.980998992919922</v>
      </c>
      <c r="C1561" s="106"/>
      <c r="O1561" s="91">
        <f t="shared" si="120"/>
        <v>1</v>
      </c>
      <c r="P1561" s="91">
        <f t="shared" si="121"/>
        <v>0</v>
      </c>
      <c r="Q1561" s="91">
        <f t="shared" si="122"/>
        <v>1</v>
      </c>
      <c r="R1561" s="93">
        <f t="shared" si="123"/>
        <v>6.999969482421875E-3</v>
      </c>
      <c r="S1561" s="91">
        <f t="shared" si="124"/>
        <v>6.999969482421875E-3</v>
      </c>
    </row>
    <row r="1562" spans="1:19" x14ac:dyDescent="0.25">
      <c r="A1562" s="104">
        <v>40626.615185185183</v>
      </c>
      <c r="B1562" s="105">
        <v>59.983001708984375</v>
      </c>
      <c r="C1562" s="106"/>
      <c r="O1562" s="91">
        <f t="shared" si="120"/>
        <v>1</v>
      </c>
      <c r="P1562" s="91">
        <f t="shared" si="121"/>
        <v>0</v>
      </c>
      <c r="Q1562" s="91">
        <f t="shared" si="122"/>
        <v>1</v>
      </c>
      <c r="R1562" s="93">
        <f t="shared" si="123"/>
        <v>2.002716064453125E-3</v>
      </c>
      <c r="S1562" s="91">
        <f t="shared" si="124"/>
        <v>2.002716064453125E-3</v>
      </c>
    </row>
    <row r="1563" spans="1:19" x14ac:dyDescent="0.25">
      <c r="A1563" s="104">
        <v>40626.615208333336</v>
      </c>
      <c r="B1563" s="105">
        <v>59.986000061035156</v>
      </c>
      <c r="C1563" s="106"/>
      <c r="O1563" s="91">
        <f t="shared" si="120"/>
        <v>1</v>
      </c>
      <c r="P1563" s="91">
        <f t="shared" si="121"/>
        <v>0</v>
      </c>
      <c r="Q1563" s="91">
        <f t="shared" si="122"/>
        <v>1</v>
      </c>
      <c r="R1563" s="93">
        <f t="shared" si="123"/>
        <v>2.99835205078125E-3</v>
      </c>
      <c r="S1563" s="91">
        <f t="shared" si="124"/>
        <v>2.99835205078125E-3</v>
      </c>
    </row>
    <row r="1564" spans="1:19" x14ac:dyDescent="0.25">
      <c r="A1564" s="104">
        <v>40626.615231481483</v>
      </c>
      <c r="B1564" s="105">
        <v>59.987998962402344</v>
      </c>
      <c r="C1564" s="106"/>
      <c r="O1564" s="91">
        <f t="shared" si="120"/>
        <v>1</v>
      </c>
      <c r="P1564" s="91">
        <f t="shared" si="121"/>
        <v>0</v>
      </c>
      <c r="Q1564" s="91">
        <f t="shared" si="122"/>
        <v>1</v>
      </c>
      <c r="R1564" s="93">
        <f t="shared" si="123"/>
        <v>1.9989013671875E-3</v>
      </c>
      <c r="S1564" s="91">
        <f t="shared" si="124"/>
        <v>1.9989013671875E-3</v>
      </c>
    </row>
    <row r="1565" spans="1:19" x14ac:dyDescent="0.25">
      <c r="A1565" s="104">
        <v>40626.615254629629</v>
      </c>
      <c r="B1565" s="105">
        <v>59.985000610351563</v>
      </c>
      <c r="C1565" s="106"/>
      <c r="O1565" s="91">
        <f t="shared" si="120"/>
        <v>1</v>
      </c>
      <c r="P1565" s="91">
        <f t="shared" si="121"/>
        <v>0</v>
      </c>
      <c r="Q1565" s="91">
        <f t="shared" si="122"/>
        <v>1</v>
      </c>
      <c r="R1565" s="93">
        <f t="shared" si="123"/>
        <v>-2.99835205078125E-3</v>
      </c>
      <c r="S1565" s="91">
        <f t="shared" si="124"/>
        <v>2.99835205078125E-3</v>
      </c>
    </row>
    <row r="1566" spans="1:19" x14ac:dyDescent="0.25">
      <c r="A1566" s="104">
        <v>40626.615277777775</v>
      </c>
      <c r="B1566" s="105">
        <v>59.984001159667969</v>
      </c>
      <c r="C1566" s="106"/>
      <c r="O1566" s="91">
        <f t="shared" si="120"/>
        <v>1</v>
      </c>
      <c r="P1566" s="91">
        <f t="shared" si="121"/>
        <v>0</v>
      </c>
      <c r="Q1566" s="91">
        <f t="shared" si="122"/>
        <v>1</v>
      </c>
      <c r="R1566" s="93">
        <f t="shared" si="123"/>
        <v>-9.9945068359375E-4</v>
      </c>
      <c r="S1566" s="91">
        <f t="shared" si="124"/>
        <v>9.9945068359375E-4</v>
      </c>
    </row>
    <row r="1567" spans="1:19" x14ac:dyDescent="0.25">
      <c r="A1567" s="104">
        <v>40626.615300925929</v>
      </c>
      <c r="B1567" s="105">
        <v>59.984001159667969</v>
      </c>
      <c r="C1567" s="106"/>
      <c r="O1567" s="91">
        <f t="shared" si="120"/>
        <v>1</v>
      </c>
      <c r="P1567" s="91">
        <f t="shared" si="121"/>
        <v>0</v>
      </c>
      <c r="Q1567" s="91">
        <f t="shared" si="122"/>
        <v>1</v>
      </c>
      <c r="R1567" s="93">
        <f t="shared" si="123"/>
        <v>0</v>
      </c>
      <c r="S1567" s="91">
        <f t="shared" si="124"/>
        <v>0</v>
      </c>
    </row>
    <row r="1568" spans="1:19" x14ac:dyDescent="0.25">
      <c r="A1568" s="104">
        <v>40626.615324074075</v>
      </c>
      <c r="B1568" s="105">
        <v>59.98699951171875</v>
      </c>
      <c r="C1568" s="106"/>
      <c r="O1568" s="91">
        <f t="shared" si="120"/>
        <v>1</v>
      </c>
      <c r="P1568" s="91">
        <f t="shared" si="121"/>
        <v>0</v>
      </c>
      <c r="Q1568" s="91">
        <f t="shared" si="122"/>
        <v>1</v>
      </c>
      <c r="R1568" s="93">
        <f t="shared" si="123"/>
        <v>2.99835205078125E-3</v>
      </c>
      <c r="S1568" s="91">
        <f t="shared" si="124"/>
        <v>2.99835205078125E-3</v>
      </c>
    </row>
    <row r="1569" spans="1:19" x14ac:dyDescent="0.25">
      <c r="A1569" s="104">
        <v>40626.615347222221</v>
      </c>
      <c r="B1569" s="105">
        <v>59.98699951171875</v>
      </c>
      <c r="C1569" s="106"/>
      <c r="O1569" s="91">
        <f t="shared" si="120"/>
        <v>1</v>
      </c>
      <c r="P1569" s="91">
        <f t="shared" si="121"/>
        <v>0</v>
      </c>
      <c r="Q1569" s="91">
        <f t="shared" si="122"/>
        <v>1</v>
      </c>
      <c r="R1569" s="93">
        <f t="shared" si="123"/>
        <v>0</v>
      </c>
      <c r="S1569" s="91">
        <f t="shared" si="124"/>
        <v>0</v>
      </c>
    </row>
    <row r="1570" spans="1:19" x14ac:dyDescent="0.25">
      <c r="A1570" s="104">
        <v>40626.615370370368</v>
      </c>
      <c r="B1570" s="105">
        <v>59.98699951171875</v>
      </c>
      <c r="C1570" s="106"/>
      <c r="O1570" s="91">
        <f t="shared" si="120"/>
        <v>1</v>
      </c>
      <c r="P1570" s="91">
        <f t="shared" si="121"/>
        <v>0</v>
      </c>
      <c r="Q1570" s="91">
        <f t="shared" si="122"/>
        <v>1</v>
      </c>
      <c r="R1570" s="93">
        <f t="shared" si="123"/>
        <v>0</v>
      </c>
      <c r="S1570" s="91">
        <f t="shared" si="124"/>
        <v>0</v>
      </c>
    </row>
    <row r="1571" spans="1:19" x14ac:dyDescent="0.25">
      <c r="A1571" s="104">
        <v>40626.615393518521</v>
      </c>
      <c r="B1571" s="105">
        <v>59.98699951171875</v>
      </c>
      <c r="C1571" s="106"/>
      <c r="O1571" s="91">
        <f t="shared" si="120"/>
        <v>1</v>
      </c>
      <c r="P1571" s="91">
        <f t="shared" si="121"/>
        <v>0</v>
      </c>
      <c r="Q1571" s="91">
        <f t="shared" si="122"/>
        <v>1</v>
      </c>
      <c r="R1571" s="93">
        <f t="shared" si="123"/>
        <v>0</v>
      </c>
      <c r="S1571" s="91">
        <f t="shared" si="124"/>
        <v>0</v>
      </c>
    </row>
    <row r="1572" spans="1:19" x14ac:dyDescent="0.25">
      <c r="A1572" s="104">
        <v>40626.615416666667</v>
      </c>
      <c r="B1572" s="105">
        <v>59.988998413085937</v>
      </c>
      <c r="C1572" s="106"/>
      <c r="O1572" s="91">
        <f t="shared" si="120"/>
        <v>1</v>
      </c>
      <c r="P1572" s="91">
        <f t="shared" si="121"/>
        <v>0</v>
      </c>
      <c r="Q1572" s="91">
        <f t="shared" si="122"/>
        <v>1</v>
      </c>
      <c r="R1572" s="93">
        <f t="shared" si="123"/>
        <v>1.9989013671875E-3</v>
      </c>
      <c r="S1572" s="91">
        <f t="shared" si="124"/>
        <v>1.9989013671875E-3</v>
      </c>
    </row>
    <row r="1573" spans="1:19" x14ac:dyDescent="0.25">
      <c r="A1573" s="104">
        <v>40626.615439814814</v>
      </c>
      <c r="B1573" s="105">
        <v>59.991001129150391</v>
      </c>
      <c r="C1573" s="106"/>
      <c r="O1573" s="91">
        <f t="shared" si="120"/>
        <v>1</v>
      </c>
      <c r="P1573" s="91">
        <f t="shared" si="121"/>
        <v>0</v>
      </c>
      <c r="Q1573" s="91">
        <f t="shared" si="122"/>
        <v>1</v>
      </c>
      <c r="R1573" s="93">
        <f t="shared" si="123"/>
        <v>2.002716064453125E-3</v>
      </c>
      <c r="S1573" s="91">
        <f t="shared" si="124"/>
        <v>2.002716064453125E-3</v>
      </c>
    </row>
    <row r="1574" spans="1:19" x14ac:dyDescent="0.25">
      <c r="A1574" s="104">
        <v>40626.61546296296</v>
      </c>
      <c r="B1574" s="105">
        <v>59.993000030517578</v>
      </c>
      <c r="C1574" s="106"/>
      <c r="O1574" s="91">
        <f t="shared" si="120"/>
        <v>1</v>
      </c>
      <c r="P1574" s="91">
        <f t="shared" si="121"/>
        <v>0</v>
      </c>
      <c r="Q1574" s="91">
        <f t="shared" si="122"/>
        <v>1</v>
      </c>
      <c r="R1574" s="93">
        <f t="shared" si="123"/>
        <v>1.9989013671875E-3</v>
      </c>
      <c r="S1574" s="91">
        <f t="shared" si="124"/>
        <v>1.9989013671875E-3</v>
      </c>
    </row>
    <row r="1575" spans="1:19" x14ac:dyDescent="0.25">
      <c r="A1575" s="104">
        <v>40626.615486111114</v>
      </c>
      <c r="B1575" s="105">
        <v>59.994998931884766</v>
      </c>
      <c r="C1575" s="106"/>
      <c r="O1575" s="91">
        <f t="shared" si="120"/>
        <v>1</v>
      </c>
      <c r="P1575" s="91">
        <f t="shared" si="121"/>
        <v>0</v>
      </c>
      <c r="Q1575" s="91">
        <f t="shared" si="122"/>
        <v>1</v>
      </c>
      <c r="R1575" s="93">
        <f t="shared" si="123"/>
        <v>1.9989013671875E-3</v>
      </c>
      <c r="S1575" s="91">
        <f t="shared" si="124"/>
        <v>1.9989013671875E-3</v>
      </c>
    </row>
    <row r="1576" spans="1:19" x14ac:dyDescent="0.25">
      <c r="A1576" s="104">
        <v>40626.61550925926</v>
      </c>
      <c r="B1576" s="105">
        <v>59.994998931884766</v>
      </c>
      <c r="C1576" s="106"/>
      <c r="O1576" s="91">
        <f t="shared" si="120"/>
        <v>1</v>
      </c>
      <c r="P1576" s="91">
        <f t="shared" si="121"/>
        <v>0</v>
      </c>
      <c r="Q1576" s="91">
        <f t="shared" si="122"/>
        <v>1</v>
      </c>
      <c r="R1576" s="93">
        <f t="shared" si="123"/>
        <v>0</v>
      </c>
      <c r="S1576" s="91">
        <f t="shared" si="124"/>
        <v>0</v>
      </c>
    </row>
    <row r="1577" spans="1:19" x14ac:dyDescent="0.25">
      <c r="A1577" s="104">
        <v>40626.615532407406</v>
      </c>
      <c r="B1577" s="105">
        <v>59.993000030517578</v>
      </c>
      <c r="C1577" s="106"/>
      <c r="O1577" s="91">
        <f t="shared" si="120"/>
        <v>1</v>
      </c>
      <c r="P1577" s="91">
        <f t="shared" si="121"/>
        <v>0</v>
      </c>
      <c r="Q1577" s="91">
        <f t="shared" si="122"/>
        <v>1</v>
      </c>
      <c r="R1577" s="93">
        <f t="shared" si="123"/>
        <v>-1.9989013671875E-3</v>
      </c>
      <c r="S1577" s="91">
        <f t="shared" si="124"/>
        <v>1.9989013671875E-3</v>
      </c>
    </row>
    <row r="1578" spans="1:19" x14ac:dyDescent="0.25">
      <c r="A1578" s="104">
        <v>40626.615555555552</v>
      </c>
      <c r="B1578" s="105">
        <v>59.988998413085937</v>
      </c>
      <c r="C1578" s="106"/>
      <c r="O1578" s="91">
        <f t="shared" si="120"/>
        <v>1</v>
      </c>
      <c r="P1578" s="91">
        <f t="shared" si="121"/>
        <v>0</v>
      </c>
      <c r="Q1578" s="91">
        <f t="shared" si="122"/>
        <v>1</v>
      </c>
      <c r="R1578" s="93">
        <f t="shared" si="123"/>
        <v>-4.001617431640625E-3</v>
      </c>
      <c r="S1578" s="91">
        <f t="shared" si="124"/>
        <v>4.001617431640625E-3</v>
      </c>
    </row>
    <row r="1579" spans="1:19" x14ac:dyDescent="0.25">
      <c r="A1579" s="104">
        <v>40626.615578703706</v>
      </c>
      <c r="B1579" s="105">
        <v>59.984001159667969</v>
      </c>
      <c r="C1579" s="106"/>
      <c r="O1579" s="91">
        <f t="shared" si="120"/>
        <v>1</v>
      </c>
      <c r="P1579" s="91">
        <f t="shared" si="121"/>
        <v>0</v>
      </c>
      <c r="Q1579" s="91">
        <f t="shared" si="122"/>
        <v>1</v>
      </c>
      <c r="R1579" s="93">
        <f t="shared" si="123"/>
        <v>-4.99725341796875E-3</v>
      </c>
      <c r="S1579" s="91">
        <f t="shared" si="124"/>
        <v>4.99725341796875E-3</v>
      </c>
    </row>
    <row r="1580" spans="1:19" x14ac:dyDescent="0.25">
      <c r="A1580" s="104">
        <v>40626.615601851852</v>
      </c>
      <c r="B1580" s="105">
        <v>59.981998443603516</v>
      </c>
      <c r="C1580" s="106"/>
      <c r="O1580" s="91">
        <f t="shared" si="120"/>
        <v>1</v>
      </c>
      <c r="P1580" s="91">
        <f t="shared" si="121"/>
        <v>0</v>
      </c>
      <c r="Q1580" s="91">
        <f t="shared" si="122"/>
        <v>1</v>
      </c>
      <c r="R1580" s="93">
        <f t="shared" si="123"/>
        <v>-2.002716064453125E-3</v>
      </c>
      <c r="S1580" s="91">
        <f t="shared" si="124"/>
        <v>2.002716064453125E-3</v>
      </c>
    </row>
    <row r="1581" spans="1:19" x14ac:dyDescent="0.25">
      <c r="A1581" s="104">
        <v>40626.615624999999</v>
      </c>
      <c r="B1581" s="105">
        <v>59.979999542236328</v>
      </c>
      <c r="C1581" s="106"/>
      <c r="O1581" s="91">
        <f t="shared" si="120"/>
        <v>1</v>
      </c>
      <c r="P1581" s="91">
        <f t="shared" si="121"/>
        <v>0</v>
      </c>
      <c r="Q1581" s="91">
        <f t="shared" si="122"/>
        <v>1</v>
      </c>
      <c r="R1581" s="93">
        <f t="shared" si="123"/>
        <v>-1.9989013671875E-3</v>
      </c>
      <c r="S1581" s="91">
        <f t="shared" si="124"/>
        <v>1.9989013671875E-3</v>
      </c>
    </row>
    <row r="1582" spans="1:19" x14ac:dyDescent="0.25">
      <c r="A1582" s="104">
        <v>40626.615648148145</v>
      </c>
      <c r="B1582" s="105">
        <v>59.974998474121094</v>
      </c>
      <c r="C1582" s="106"/>
      <c r="O1582" s="91">
        <f t="shared" si="120"/>
        <v>1</v>
      </c>
      <c r="P1582" s="91">
        <f t="shared" si="121"/>
        <v>0</v>
      </c>
      <c r="Q1582" s="91">
        <f t="shared" si="122"/>
        <v>1</v>
      </c>
      <c r="R1582" s="93">
        <f t="shared" si="123"/>
        <v>-5.001068115234375E-3</v>
      </c>
      <c r="S1582" s="91">
        <f t="shared" si="124"/>
        <v>5.001068115234375E-3</v>
      </c>
    </row>
    <row r="1583" spans="1:19" x14ac:dyDescent="0.25">
      <c r="A1583" s="104">
        <v>40626.615671296298</v>
      </c>
      <c r="B1583" s="105">
        <v>59.972999572753906</v>
      </c>
      <c r="C1583" s="106"/>
      <c r="O1583" s="91">
        <f t="shared" si="120"/>
        <v>1</v>
      </c>
      <c r="P1583" s="91">
        <f t="shared" si="121"/>
        <v>0</v>
      </c>
      <c r="Q1583" s="91">
        <f t="shared" si="122"/>
        <v>1</v>
      </c>
      <c r="R1583" s="93">
        <f t="shared" si="123"/>
        <v>-1.9989013671875E-3</v>
      </c>
      <c r="S1583" s="91">
        <f t="shared" si="124"/>
        <v>1.9989013671875E-3</v>
      </c>
    </row>
    <row r="1584" spans="1:19" x14ac:dyDescent="0.25">
      <c r="A1584" s="104">
        <v>40626.615694444445</v>
      </c>
      <c r="B1584" s="105">
        <v>59.972999572753906</v>
      </c>
      <c r="C1584" s="106"/>
      <c r="O1584" s="91">
        <f t="shared" si="120"/>
        <v>1</v>
      </c>
      <c r="P1584" s="91">
        <f t="shared" si="121"/>
        <v>0</v>
      </c>
      <c r="Q1584" s="91">
        <f t="shared" si="122"/>
        <v>1</v>
      </c>
      <c r="R1584" s="93">
        <f t="shared" si="123"/>
        <v>0</v>
      </c>
      <c r="S1584" s="91">
        <f t="shared" si="124"/>
        <v>0</v>
      </c>
    </row>
    <row r="1585" spans="1:19" x14ac:dyDescent="0.25">
      <c r="A1585" s="104">
        <v>40626.615717592591</v>
      </c>
      <c r="B1585" s="105">
        <v>59.969001770019531</v>
      </c>
      <c r="C1585" s="106"/>
      <c r="O1585" s="91">
        <f t="shared" si="120"/>
        <v>1</v>
      </c>
      <c r="P1585" s="91">
        <f t="shared" si="121"/>
        <v>0</v>
      </c>
      <c r="Q1585" s="91">
        <f t="shared" si="122"/>
        <v>1</v>
      </c>
      <c r="R1585" s="93">
        <f t="shared" si="123"/>
        <v>-3.997802734375E-3</v>
      </c>
      <c r="S1585" s="91">
        <f t="shared" si="124"/>
        <v>3.997802734375E-3</v>
      </c>
    </row>
    <row r="1586" spans="1:19" x14ac:dyDescent="0.25">
      <c r="A1586" s="104">
        <v>40626.615740740737</v>
      </c>
      <c r="B1586" s="105">
        <v>59.971000671386719</v>
      </c>
      <c r="C1586" s="106"/>
      <c r="O1586" s="91">
        <f t="shared" si="120"/>
        <v>1</v>
      </c>
      <c r="P1586" s="91">
        <f t="shared" si="121"/>
        <v>0</v>
      </c>
      <c r="Q1586" s="91">
        <f t="shared" si="122"/>
        <v>1</v>
      </c>
      <c r="R1586" s="93">
        <f t="shared" si="123"/>
        <v>1.9989013671875E-3</v>
      </c>
      <c r="S1586" s="91">
        <f t="shared" si="124"/>
        <v>1.9989013671875E-3</v>
      </c>
    </row>
    <row r="1587" spans="1:19" x14ac:dyDescent="0.25">
      <c r="A1587" s="104">
        <v>40626.615763888891</v>
      </c>
      <c r="B1587" s="105">
        <v>59.965000152587891</v>
      </c>
      <c r="C1587" s="106"/>
      <c r="O1587" s="91">
        <f t="shared" si="120"/>
        <v>1</v>
      </c>
      <c r="P1587" s="91">
        <f t="shared" si="121"/>
        <v>0</v>
      </c>
      <c r="Q1587" s="91">
        <f t="shared" si="122"/>
        <v>1</v>
      </c>
      <c r="R1587" s="93">
        <f t="shared" si="123"/>
        <v>-6.000518798828125E-3</v>
      </c>
      <c r="S1587" s="91">
        <f t="shared" si="124"/>
        <v>6.000518798828125E-3</v>
      </c>
    </row>
    <row r="1588" spans="1:19" x14ac:dyDescent="0.25">
      <c r="A1588" s="104">
        <v>40626.615787037037</v>
      </c>
      <c r="B1588" s="105">
        <v>59.963001251220703</v>
      </c>
      <c r="C1588" s="106"/>
      <c r="O1588" s="91">
        <f t="shared" si="120"/>
        <v>1</v>
      </c>
      <c r="P1588" s="91">
        <f t="shared" si="121"/>
        <v>0</v>
      </c>
      <c r="Q1588" s="91">
        <f t="shared" si="122"/>
        <v>1</v>
      </c>
      <c r="R1588" s="93">
        <f t="shared" si="123"/>
        <v>-1.9989013671875E-3</v>
      </c>
      <c r="S1588" s="91">
        <f t="shared" si="124"/>
        <v>1.9989013671875E-3</v>
      </c>
    </row>
    <row r="1589" spans="1:19" x14ac:dyDescent="0.25">
      <c r="A1589" s="104">
        <v>40626.615810185183</v>
      </c>
      <c r="B1589" s="105">
        <v>59.963001251220703</v>
      </c>
      <c r="C1589" s="106"/>
      <c r="O1589" s="91">
        <f t="shared" si="120"/>
        <v>1</v>
      </c>
      <c r="P1589" s="91">
        <f t="shared" si="121"/>
        <v>0</v>
      </c>
      <c r="Q1589" s="91">
        <f t="shared" si="122"/>
        <v>1</v>
      </c>
      <c r="R1589" s="93">
        <f t="shared" si="123"/>
        <v>0</v>
      </c>
      <c r="S1589" s="91">
        <f t="shared" si="124"/>
        <v>0</v>
      </c>
    </row>
    <row r="1590" spans="1:19" x14ac:dyDescent="0.25">
      <c r="A1590" s="104">
        <v>40626.615833333337</v>
      </c>
      <c r="B1590" s="105">
        <v>59.96099853515625</v>
      </c>
      <c r="C1590" s="106"/>
      <c r="O1590" s="91">
        <f t="shared" si="120"/>
        <v>1</v>
      </c>
      <c r="P1590" s="91">
        <f t="shared" si="121"/>
        <v>0</v>
      </c>
      <c r="Q1590" s="91">
        <f t="shared" si="122"/>
        <v>1</v>
      </c>
      <c r="R1590" s="93">
        <f t="shared" si="123"/>
        <v>-2.002716064453125E-3</v>
      </c>
      <c r="S1590" s="91">
        <f t="shared" si="124"/>
        <v>2.002716064453125E-3</v>
      </c>
    </row>
    <row r="1591" spans="1:19" x14ac:dyDescent="0.25">
      <c r="A1591" s="104">
        <v>40626.615856481483</v>
      </c>
      <c r="B1591" s="105">
        <v>59.96099853515625</v>
      </c>
      <c r="C1591" s="106"/>
      <c r="O1591" s="91">
        <f t="shared" si="120"/>
        <v>1</v>
      </c>
      <c r="P1591" s="91">
        <f t="shared" si="121"/>
        <v>0</v>
      </c>
      <c r="Q1591" s="91">
        <f t="shared" si="122"/>
        <v>1</v>
      </c>
      <c r="R1591" s="93">
        <f t="shared" si="123"/>
        <v>0</v>
      </c>
      <c r="S1591" s="91">
        <f t="shared" si="124"/>
        <v>0</v>
      </c>
    </row>
    <row r="1592" spans="1:19" x14ac:dyDescent="0.25">
      <c r="A1592" s="104">
        <v>40626.615879629629</v>
      </c>
      <c r="B1592" s="105">
        <v>59.965000152587891</v>
      </c>
      <c r="C1592" s="106"/>
      <c r="O1592" s="91">
        <f t="shared" si="120"/>
        <v>1</v>
      </c>
      <c r="P1592" s="91">
        <f t="shared" si="121"/>
        <v>0</v>
      </c>
      <c r="Q1592" s="91">
        <f t="shared" si="122"/>
        <v>1</v>
      </c>
      <c r="R1592" s="93">
        <f t="shared" si="123"/>
        <v>4.001617431640625E-3</v>
      </c>
      <c r="S1592" s="91">
        <f t="shared" si="124"/>
        <v>4.001617431640625E-3</v>
      </c>
    </row>
    <row r="1593" spans="1:19" x14ac:dyDescent="0.25">
      <c r="A1593" s="104">
        <v>40626.615902777776</v>
      </c>
      <c r="B1593" s="105">
        <v>59.966999053955078</v>
      </c>
      <c r="C1593" s="106"/>
      <c r="O1593" s="91">
        <f t="shared" si="120"/>
        <v>1</v>
      </c>
      <c r="P1593" s="91">
        <f t="shared" si="121"/>
        <v>0</v>
      </c>
      <c r="Q1593" s="91">
        <f t="shared" si="122"/>
        <v>1</v>
      </c>
      <c r="R1593" s="93">
        <f t="shared" si="123"/>
        <v>1.9989013671875E-3</v>
      </c>
      <c r="S1593" s="91">
        <f t="shared" si="124"/>
        <v>1.9989013671875E-3</v>
      </c>
    </row>
    <row r="1594" spans="1:19" x14ac:dyDescent="0.25">
      <c r="A1594" s="104">
        <v>40626.615925925929</v>
      </c>
      <c r="B1594" s="105">
        <v>59.969001770019531</v>
      </c>
      <c r="C1594" s="106"/>
      <c r="O1594" s="91">
        <f t="shared" si="120"/>
        <v>1</v>
      </c>
      <c r="P1594" s="91">
        <f t="shared" si="121"/>
        <v>0</v>
      </c>
      <c r="Q1594" s="91">
        <f t="shared" si="122"/>
        <v>1</v>
      </c>
      <c r="R1594" s="93">
        <f t="shared" si="123"/>
        <v>2.002716064453125E-3</v>
      </c>
      <c r="S1594" s="91">
        <f t="shared" si="124"/>
        <v>2.002716064453125E-3</v>
      </c>
    </row>
    <row r="1595" spans="1:19" x14ac:dyDescent="0.25">
      <c r="A1595" s="104">
        <v>40626.615949074076</v>
      </c>
      <c r="B1595" s="105">
        <v>59.972999572753906</v>
      </c>
      <c r="C1595" s="106"/>
      <c r="O1595" s="91">
        <f t="shared" si="120"/>
        <v>1</v>
      </c>
      <c r="P1595" s="91">
        <f t="shared" si="121"/>
        <v>0</v>
      </c>
      <c r="Q1595" s="91">
        <f t="shared" si="122"/>
        <v>1</v>
      </c>
      <c r="R1595" s="93">
        <f t="shared" si="123"/>
        <v>3.997802734375E-3</v>
      </c>
      <c r="S1595" s="91">
        <f t="shared" si="124"/>
        <v>3.997802734375E-3</v>
      </c>
    </row>
    <row r="1596" spans="1:19" x14ac:dyDescent="0.25">
      <c r="A1596" s="104">
        <v>40626.615972222222</v>
      </c>
      <c r="B1596" s="105">
        <v>59.979000091552734</v>
      </c>
      <c r="C1596" s="106"/>
      <c r="O1596" s="91">
        <f t="shared" si="120"/>
        <v>1</v>
      </c>
      <c r="P1596" s="91">
        <f t="shared" si="121"/>
        <v>0</v>
      </c>
      <c r="Q1596" s="91">
        <f t="shared" si="122"/>
        <v>1</v>
      </c>
      <c r="R1596" s="93">
        <f t="shared" si="123"/>
        <v>6.000518798828125E-3</v>
      </c>
      <c r="S1596" s="91">
        <f t="shared" si="124"/>
        <v>6.000518798828125E-3</v>
      </c>
    </row>
    <row r="1597" spans="1:19" x14ac:dyDescent="0.25">
      <c r="A1597" s="104">
        <v>40626.615995370368</v>
      </c>
      <c r="B1597" s="105">
        <v>59.980998992919922</v>
      </c>
      <c r="C1597" s="106"/>
      <c r="O1597" s="91">
        <f t="shared" si="120"/>
        <v>1</v>
      </c>
      <c r="P1597" s="91">
        <f t="shared" si="121"/>
        <v>0</v>
      </c>
      <c r="Q1597" s="91">
        <f t="shared" si="122"/>
        <v>1</v>
      </c>
      <c r="R1597" s="93">
        <f t="shared" si="123"/>
        <v>1.9989013671875E-3</v>
      </c>
      <c r="S1597" s="91">
        <f t="shared" si="124"/>
        <v>1.9989013671875E-3</v>
      </c>
    </row>
    <row r="1598" spans="1:19" x14ac:dyDescent="0.25">
      <c r="A1598" s="104">
        <v>40626.616018518522</v>
      </c>
      <c r="B1598" s="105">
        <v>59.983001708984375</v>
      </c>
      <c r="C1598" s="106"/>
      <c r="O1598" s="91">
        <f t="shared" si="120"/>
        <v>1</v>
      </c>
      <c r="P1598" s="91">
        <f t="shared" si="121"/>
        <v>0</v>
      </c>
      <c r="Q1598" s="91">
        <f t="shared" si="122"/>
        <v>1</v>
      </c>
      <c r="R1598" s="93">
        <f t="shared" si="123"/>
        <v>2.002716064453125E-3</v>
      </c>
      <c r="S1598" s="91">
        <f t="shared" si="124"/>
        <v>2.002716064453125E-3</v>
      </c>
    </row>
    <row r="1599" spans="1:19" x14ac:dyDescent="0.25">
      <c r="A1599" s="104">
        <v>40626.616041666668</v>
      </c>
      <c r="B1599" s="105">
        <v>59.983001708984375</v>
      </c>
      <c r="C1599" s="106"/>
      <c r="O1599" s="91">
        <f t="shared" si="120"/>
        <v>1</v>
      </c>
      <c r="P1599" s="91">
        <f t="shared" si="121"/>
        <v>0</v>
      </c>
      <c r="Q1599" s="91">
        <f t="shared" si="122"/>
        <v>1</v>
      </c>
      <c r="R1599" s="93">
        <f t="shared" si="123"/>
        <v>0</v>
      </c>
      <c r="S1599" s="91">
        <f t="shared" si="124"/>
        <v>0</v>
      </c>
    </row>
    <row r="1600" spans="1:19" x14ac:dyDescent="0.25">
      <c r="A1600" s="104">
        <v>40626.616064814814</v>
      </c>
      <c r="B1600" s="105">
        <v>59.979999542236328</v>
      </c>
      <c r="C1600" s="106"/>
      <c r="O1600" s="91">
        <f t="shared" si="120"/>
        <v>1</v>
      </c>
      <c r="P1600" s="91">
        <f t="shared" si="121"/>
        <v>0</v>
      </c>
      <c r="Q1600" s="91">
        <f t="shared" si="122"/>
        <v>1</v>
      </c>
      <c r="R1600" s="93">
        <f t="shared" si="123"/>
        <v>-3.002166748046875E-3</v>
      </c>
      <c r="S1600" s="91">
        <f t="shared" si="124"/>
        <v>3.002166748046875E-3</v>
      </c>
    </row>
    <row r="1601" spans="1:19" x14ac:dyDescent="0.25">
      <c r="A1601" s="104">
        <v>40626.616087962961</v>
      </c>
      <c r="B1601" s="105">
        <v>59.980998992919922</v>
      </c>
      <c r="C1601" s="106"/>
      <c r="O1601" s="91">
        <f t="shared" si="120"/>
        <v>1</v>
      </c>
      <c r="P1601" s="91">
        <f t="shared" si="121"/>
        <v>0</v>
      </c>
      <c r="Q1601" s="91">
        <f t="shared" si="122"/>
        <v>1</v>
      </c>
      <c r="R1601" s="93">
        <f t="shared" si="123"/>
        <v>9.9945068359375E-4</v>
      </c>
      <c r="S1601" s="91">
        <f t="shared" si="124"/>
        <v>9.9945068359375E-4</v>
      </c>
    </row>
    <row r="1602" spans="1:19" x14ac:dyDescent="0.25">
      <c r="A1602" s="104">
        <v>40626.616111111114</v>
      </c>
      <c r="B1602" s="105">
        <v>59.983001708984375</v>
      </c>
      <c r="C1602" s="106"/>
      <c r="O1602" s="91">
        <f t="shared" si="120"/>
        <v>1</v>
      </c>
      <c r="P1602" s="91">
        <f t="shared" si="121"/>
        <v>0</v>
      </c>
      <c r="Q1602" s="91">
        <f t="shared" si="122"/>
        <v>1</v>
      </c>
      <c r="R1602" s="93">
        <f t="shared" si="123"/>
        <v>2.002716064453125E-3</v>
      </c>
      <c r="S1602" s="91">
        <f t="shared" si="124"/>
        <v>2.002716064453125E-3</v>
      </c>
    </row>
    <row r="1603" spans="1:19" x14ac:dyDescent="0.25">
      <c r="A1603" s="104">
        <v>40626.61613425926</v>
      </c>
      <c r="B1603" s="105">
        <v>59.98699951171875</v>
      </c>
      <c r="C1603" s="106"/>
      <c r="O1603" s="91">
        <f t="shared" si="120"/>
        <v>1</v>
      </c>
      <c r="P1603" s="91">
        <f t="shared" si="121"/>
        <v>0</v>
      </c>
      <c r="Q1603" s="91">
        <f t="shared" si="122"/>
        <v>1</v>
      </c>
      <c r="R1603" s="93">
        <f t="shared" si="123"/>
        <v>3.997802734375E-3</v>
      </c>
      <c r="S1603" s="91">
        <f t="shared" si="124"/>
        <v>3.997802734375E-3</v>
      </c>
    </row>
    <row r="1604" spans="1:19" x14ac:dyDescent="0.25">
      <c r="A1604" s="104">
        <v>40626.616157407407</v>
      </c>
      <c r="B1604" s="105">
        <v>59.987998962402344</v>
      </c>
      <c r="C1604" s="106"/>
      <c r="O1604" s="91">
        <f t="shared" si="120"/>
        <v>1</v>
      </c>
      <c r="P1604" s="91">
        <f t="shared" si="121"/>
        <v>0</v>
      </c>
      <c r="Q1604" s="91">
        <f t="shared" si="122"/>
        <v>1</v>
      </c>
      <c r="R1604" s="93">
        <f t="shared" si="123"/>
        <v>9.9945068359375E-4</v>
      </c>
      <c r="S1604" s="91">
        <f t="shared" si="124"/>
        <v>9.9945068359375E-4</v>
      </c>
    </row>
    <row r="1605" spans="1:19" x14ac:dyDescent="0.25">
      <c r="A1605" s="104">
        <v>40626.616180555553</v>
      </c>
      <c r="B1605" s="105">
        <v>59.98699951171875</v>
      </c>
      <c r="C1605" s="106"/>
      <c r="O1605" s="91">
        <f t="shared" si="120"/>
        <v>1</v>
      </c>
      <c r="P1605" s="91">
        <f t="shared" si="121"/>
        <v>0</v>
      </c>
      <c r="Q1605" s="91">
        <f t="shared" si="122"/>
        <v>1</v>
      </c>
      <c r="R1605" s="93">
        <f t="shared" si="123"/>
        <v>-9.9945068359375E-4</v>
      </c>
      <c r="S1605" s="91">
        <f t="shared" si="124"/>
        <v>9.9945068359375E-4</v>
      </c>
    </row>
    <row r="1606" spans="1:19" x14ac:dyDescent="0.25">
      <c r="A1606" s="104">
        <v>40626.616203703707</v>
      </c>
      <c r="B1606" s="105">
        <v>59.991001129150391</v>
      </c>
      <c r="C1606" s="106"/>
      <c r="O1606" s="91">
        <f t="shared" si="120"/>
        <v>1</v>
      </c>
      <c r="P1606" s="91">
        <f t="shared" si="121"/>
        <v>0</v>
      </c>
      <c r="Q1606" s="91">
        <f t="shared" si="122"/>
        <v>1</v>
      </c>
      <c r="R1606" s="93">
        <f t="shared" si="123"/>
        <v>4.001617431640625E-3</v>
      </c>
      <c r="S1606" s="91">
        <f t="shared" si="124"/>
        <v>4.001617431640625E-3</v>
      </c>
    </row>
    <row r="1607" spans="1:19" x14ac:dyDescent="0.25">
      <c r="A1607" s="104">
        <v>40626.616226851853</v>
      </c>
      <c r="B1607" s="105">
        <v>59.987998962402344</v>
      </c>
      <c r="C1607" s="106"/>
      <c r="O1607" s="91">
        <f t="shared" si="120"/>
        <v>1</v>
      </c>
      <c r="P1607" s="91">
        <f t="shared" si="121"/>
        <v>0</v>
      </c>
      <c r="Q1607" s="91">
        <f t="shared" si="122"/>
        <v>1</v>
      </c>
      <c r="R1607" s="93">
        <f t="shared" si="123"/>
        <v>-3.002166748046875E-3</v>
      </c>
      <c r="S1607" s="91">
        <f t="shared" si="124"/>
        <v>3.002166748046875E-3</v>
      </c>
    </row>
    <row r="1608" spans="1:19" x14ac:dyDescent="0.25">
      <c r="A1608" s="104">
        <v>40626.616249999999</v>
      </c>
      <c r="B1608" s="105">
        <v>59.986000061035156</v>
      </c>
      <c r="C1608" s="106"/>
      <c r="O1608" s="91">
        <f t="shared" ref="O1608:O1671" si="125">IF(ROW()&lt;$O$5,0,1)</f>
        <v>1</v>
      </c>
      <c r="P1608" s="91">
        <f t="shared" ref="P1608:P1671" si="126">IF((O1608=1)*(B1608&gt;$P$2),1,0)</f>
        <v>0</v>
      </c>
      <c r="Q1608" s="91">
        <f t="shared" si="122"/>
        <v>1</v>
      </c>
      <c r="R1608" s="93">
        <f t="shared" si="123"/>
        <v>-1.9989013671875E-3</v>
      </c>
      <c r="S1608" s="91">
        <f t="shared" si="124"/>
        <v>1.9989013671875E-3</v>
      </c>
    </row>
    <row r="1609" spans="1:19" x14ac:dyDescent="0.25">
      <c r="A1609" s="104">
        <v>40626.616273148145</v>
      </c>
      <c r="B1609" s="105">
        <v>59.987998962402344</v>
      </c>
      <c r="C1609" s="106"/>
      <c r="O1609" s="91">
        <f t="shared" si="125"/>
        <v>1</v>
      </c>
      <c r="P1609" s="91">
        <f t="shared" si="126"/>
        <v>0</v>
      </c>
      <c r="Q1609" s="91">
        <f t="shared" ref="Q1609:Q1672" si="127">IF(ROW()&lt;O$3,0,1)</f>
        <v>1</v>
      </c>
      <c r="R1609" s="93">
        <f t="shared" ref="R1609:R1672" si="128">B1609-B1608</f>
        <v>1.9989013671875E-3</v>
      </c>
      <c r="S1609" s="91">
        <f t="shared" ref="S1609:S1672" si="129">ABS(R1609)</f>
        <v>1.9989013671875E-3</v>
      </c>
    </row>
    <row r="1610" spans="1:19" x14ac:dyDescent="0.25">
      <c r="A1610" s="104">
        <v>40626.616296296299</v>
      </c>
      <c r="B1610" s="105">
        <v>59.995998382568359</v>
      </c>
      <c r="C1610" s="106"/>
      <c r="O1610" s="91">
        <f t="shared" si="125"/>
        <v>1</v>
      </c>
      <c r="P1610" s="91">
        <f t="shared" si="126"/>
        <v>0</v>
      </c>
      <c r="Q1610" s="91">
        <f t="shared" si="127"/>
        <v>1</v>
      </c>
      <c r="R1610" s="93">
        <f t="shared" si="128"/>
        <v>7.999420166015625E-3</v>
      </c>
      <c r="S1610" s="91">
        <f t="shared" si="129"/>
        <v>7.999420166015625E-3</v>
      </c>
    </row>
    <row r="1611" spans="1:19" x14ac:dyDescent="0.25">
      <c r="A1611" s="104">
        <v>40626.616319444445</v>
      </c>
      <c r="B1611" s="105">
        <v>60.002998352050781</v>
      </c>
      <c r="C1611" s="106"/>
      <c r="O1611" s="91">
        <f t="shared" si="125"/>
        <v>1</v>
      </c>
      <c r="P1611" s="91">
        <f t="shared" si="126"/>
        <v>1</v>
      </c>
      <c r="Q1611" s="91">
        <f t="shared" si="127"/>
        <v>1</v>
      </c>
      <c r="R1611" s="93">
        <f t="shared" si="128"/>
        <v>6.999969482421875E-3</v>
      </c>
      <c r="S1611" s="91">
        <f t="shared" si="129"/>
        <v>6.999969482421875E-3</v>
      </c>
    </row>
    <row r="1612" spans="1:19" x14ac:dyDescent="0.25">
      <c r="A1612" s="104">
        <v>40626.616342592592</v>
      </c>
      <c r="B1612" s="105">
        <v>60.006999969482422</v>
      </c>
      <c r="C1612" s="106"/>
      <c r="O1612" s="91">
        <f t="shared" si="125"/>
        <v>1</v>
      </c>
      <c r="P1612" s="91">
        <f t="shared" si="126"/>
        <v>1</v>
      </c>
      <c r="Q1612" s="91">
        <f t="shared" si="127"/>
        <v>1</v>
      </c>
      <c r="R1612" s="93">
        <f t="shared" si="128"/>
        <v>4.001617431640625E-3</v>
      </c>
      <c r="S1612" s="91">
        <f t="shared" si="129"/>
        <v>4.001617431640625E-3</v>
      </c>
    </row>
    <row r="1613" spans="1:19" x14ac:dyDescent="0.25">
      <c r="A1613" s="104">
        <v>40626.616365740738</v>
      </c>
      <c r="B1613" s="105">
        <v>60.006999969482422</v>
      </c>
      <c r="C1613" s="106"/>
      <c r="O1613" s="91">
        <f t="shared" si="125"/>
        <v>1</v>
      </c>
      <c r="P1613" s="91">
        <f t="shared" si="126"/>
        <v>1</v>
      </c>
      <c r="Q1613" s="91">
        <f t="shared" si="127"/>
        <v>1</v>
      </c>
      <c r="R1613" s="93">
        <f t="shared" si="128"/>
        <v>0</v>
      </c>
      <c r="S1613" s="91">
        <f t="shared" si="129"/>
        <v>0</v>
      </c>
    </row>
    <row r="1614" spans="1:19" x14ac:dyDescent="0.25">
      <c r="A1614" s="104">
        <v>40626.616388888891</v>
      </c>
      <c r="B1614" s="105">
        <v>60.006000518798828</v>
      </c>
      <c r="C1614" s="106"/>
      <c r="O1614" s="91">
        <f t="shared" si="125"/>
        <v>1</v>
      </c>
      <c r="P1614" s="91">
        <f t="shared" si="126"/>
        <v>1</v>
      </c>
      <c r="Q1614" s="91">
        <f t="shared" si="127"/>
        <v>1</v>
      </c>
      <c r="R1614" s="93">
        <f t="shared" si="128"/>
        <v>-9.9945068359375E-4</v>
      </c>
      <c r="S1614" s="91">
        <f t="shared" si="129"/>
        <v>9.9945068359375E-4</v>
      </c>
    </row>
    <row r="1615" spans="1:19" x14ac:dyDescent="0.25">
      <c r="A1615" s="104">
        <v>40626.616412037038</v>
      </c>
      <c r="B1615" s="105">
        <v>60.005001068115234</v>
      </c>
      <c r="C1615" s="106"/>
      <c r="O1615" s="91">
        <f t="shared" si="125"/>
        <v>1</v>
      </c>
      <c r="P1615" s="91">
        <f t="shared" si="126"/>
        <v>1</v>
      </c>
      <c r="Q1615" s="91">
        <f t="shared" si="127"/>
        <v>1</v>
      </c>
      <c r="R1615" s="93">
        <f t="shared" si="128"/>
        <v>-9.9945068359375E-4</v>
      </c>
      <c r="S1615" s="91">
        <f t="shared" si="129"/>
        <v>9.9945068359375E-4</v>
      </c>
    </row>
    <row r="1616" spans="1:19" x14ac:dyDescent="0.25">
      <c r="A1616" s="104">
        <v>40626.616435185184</v>
      </c>
      <c r="B1616" s="105">
        <v>60.004001617431641</v>
      </c>
      <c r="C1616" s="106"/>
      <c r="O1616" s="91">
        <f t="shared" si="125"/>
        <v>1</v>
      </c>
      <c r="P1616" s="91">
        <f t="shared" si="126"/>
        <v>1</v>
      </c>
      <c r="Q1616" s="91">
        <f t="shared" si="127"/>
        <v>1</v>
      </c>
      <c r="R1616" s="93">
        <f t="shared" si="128"/>
        <v>-9.9945068359375E-4</v>
      </c>
      <c r="S1616" s="91">
        <f t="shared" si="129"/>
        <v>9.9945068359375E-4</v>
      </c>
    </row>
    <row r="1617" spans="1:19" x14ac:dyDescent="0.25">
      <c r="A1617" s="104">
        <v>40626.61645833333</v>
      </c>
      <c r="B1617" s="105">
        <v>60.002998352050781</v>
      </c>
      <c r="C1617" s="106"/>
      <c r="O1617" s="91">
        <f t="shared" si="125"/>
        <v>1</v>
      </c>
      <c r="P1617" s="91">
        <f t="shared" si="126"/>
        <v>1</v>
      </c>
      <c r="Q1617" s="91">
        <f t="shared" si="127"/>
        <v>1</v>
      </c>
      <c r="R1617" s="93">
        <f t="shared" si="128"/>
        <v>-1.003265380859375E-3</v>
      </c>
      <c r="S1617" s="91">
        <f t="shared" si="129"/>
        <v>1.003265380859375E-3</v>
      </c>
    </row>
    <row r="1618" spans="1:19" x14ac:dyDescent="0.25">
      <c r="A1618" s="104">
        <v>40626.616481481484</v>
      </c>
      <c r="B1618" s="105">
        <v>60.004001617431641</v>
      </c>
      <c r="C1618" s="106"/>
      <c r="O1618" s="91">
        <f t="shared" si="125"/>
        <v>1</v>
      </c>
      <c r="P1618" s="91">
        <f t="shared" si="126"/>
        <v>1</v>
      </c>
      <c r="Q1618" s="91">
        <f t="shared" si="127"/>
        <v>1</v>
      </c>
      <c r="R1618" s="93">
        <f t="shared" si="128"/>
        <v>1.003265380859375E-3</v>
      </c>
      <c r="S1618" s="91">
        <f t="shared" si="129"/>
        <v>1.003265380859375E-3</v>
      </c>
    </row>
    <row r="1619" spans="1:19" x14ac:dyDescent="0.25">
      <c r="A1619" s="104">
        <v>40626.61650462963</v>
      </c>
      <c r="B1619" s="105">
        <v>60.005001068115234</v>
      </c>
      <c r="C1619" s="106"/>
      <c r="O1619" s="91">
        <f t="shared" si="125"/>
        <v>1</v>
      </c>
      <c r="P1619" s="91">
        <f t="shared" si="126"/>
        <v>1</v>
      </c>
      <c r="Q1619" s="91">
        <f t="shared" si="127"/>
        <v>1</v>
      </c>
      <c r="R1619" s="93">
        <f t="shared" si="128"/>
        <v>9.9945068359375E-4</v>
      </c>
      <c r="S1619" s="91">
        <f t="shared" si="129"/>
        <v>9.9945068359375E-4</v>
      </c>
    </row>
    <row r="1620" spans="1:19" x14ac:dyDescent="0.25">
      <c r="A1620" s="104">
        <v>40626.616527777776</v>
      </c>
      <c r="B1620" s="105">
        <v>60.009998321533203</v>
      </c>
      <c r="C1620" s="106"/>
      <c r="O1620" s="91">
        <f t="shared" si="125"/>
        <v>1</v>
      </c>
      <c r="P1620" s="91">
        <f t="shared" si="126"/>
        <v>1</v>
      </c>
      <c r="Q1620" s="91">
        <f t="shared" si="127"/>
        <v>1</v>
      </c>
      <c r="R1620" s="93">
        <f t="shared" si="128"/>
        <v>4.99725341796875E-3</v>
      </c>
      <c r="S1620" s="91">
        <f t="shared" si="129"/>
        <v>4.99725341796875E-3</v>
      </c>
    </row>
    <row r="1621" spans="1:19" x14ac:dyDescent="0.25">
      <c r="A1621" s="104">
        <v>40626.616550925923</v>
      </c>
      <c r="B1621" s="105">
        <v>60.015998840332031</v>
      </c>
      <c r="C1621" s="106"/>
      <c r="O1621" s="91">
        <f t="shared" si="125"/>
        <v>1</v>
      </c>
      <c r="P1621" s="91">
        <f t="shared" si="126"/>
        <v>1</v>
      </c>
      <c r="Q1621" s="91">
        <f t="shared" si="127"/>
        <v>1</v>
      </c>
      <c r="R1621" s="93">
        <f t="shared" si="128"/>
        <v>6.000518798828125E-3</v>
      </c>
      <c r="S1621" s="91">
        <f t="shared" si="129"/>
        <v>6.000518798828125E-3</v>
      </c>
    </row>
    <row r="1622" spans="1:19" x14ac:dyDescent="0.25">
      <c r="A1622" s="104">
        <v>40626.616574074076</v>
      </c>
      <c r="B1622" s="105">
        <v>60.022998809814453</v>
      </c>
      <c r="C1622" s="106"/>
      <c r="O1622" s="91">
        <f t="shared" si="125"/>
        <v>1</v>
      </c>
      <c r="P1622" s="91">
        <f t="shared" si="126"/>
        <v>1</v>
      </c>
      <c r="Q1622" s="91">
        <f t="shared" si="127"/>
        <v>1</v>
      </c>
      <c r="R1622" s="93">
        <f t="shared" si="128"/>
        <v>6.999969482421875E-3</v>
      </c>
      <c r="S1622" s="91">
        <f t="shared" si="129"/>
        <v>6.999969482421875E-3</v>
      </c>
    </row>
    <row r="1623" spans="1:19" x14ac:dyDescent="0.25">
      <c r="A1623" s="104">
        <v>40626.616597222222</v>
      </c>
      <c r="B1623" s="105">
        <v>60.021999359130859</v>
      </c>
      <c r="C1623" s="106"/>
      <c r="O1623" s="91">
        <f t="shared" si="125"/>
        <v>1</v>
      </c>
      <c r="P1623" s="91">
        <f t="shared" si="126"/>
        <v>1</v>
      </c>
      <c r="Q1623" s="91">
        <f t="shared" si="127"/>
        <v>1</v>
      </c>
      <c r="R1623" s="93">
        <f t="shared" si="128"/>
        <v>-9.9945068359375E-4</v>
      </c>
      <c r="S1623" s="91">
        <f t="shared" si="129"/>
        <v>9.9945068359375E-4</v>
      </c>
    </row>
    <row r="1624" spans="1:19" x14ac:dyDescent="0.25">
      <c r="A1624" s="104">
        <v>40626.616620370369</v>
      </c>
      <c r="B1624" s="105">
        <v>60.020999908447266</v>
      </c>
      <c r="C1624" s="106"/>
      <c r="O1624" s="91">
        <f t="shared" si="125"/>
        <v>1</v>
      </c>
      <c r="P1624" s="91">
        <f t="shared" si="126"/>
        <v>1</v>
      </c>
      <c r="Q1624" s="91">
        <f t="shared" si="127"/>
        <v>1</v>
      </c>
      <c r="R1624" s="93">
        <f t="shared" si="128"/>
        <v>-9.9945068359375E-4</v>
      </c>
      <c r="S1624" s="91">
        <f t="shared" si="129"/>
        <v>9.9945068359375E-4</v>
      </c>
    </row>
    <row r="1625" spans="1:19" x14ac:dyDescent="0.25">
      <c r="A1625" s="104">
        <v>40626.616643518515</v>
      </c>
      <c r="B1625" s="105">
        <v>60.020000457763672</v>
      </c>
      <c r="C1625" s="106"/>
      <c r="O1625" s="91">
        <f t="shared" si="125"/>
        <v>1</v>
      </c>
      <c r="P1625" s="91">
        <f t="shared" si="126"/>
        <v>1</v>
      </c>
      <c r="Q1625" s="91">
        <f t="shared" si="127"/>
        <v>1</v>
      </c>
      <c r="R1625" s="93">
        <f t="shared" si="128"/>
        <v>-9.9945068359375E-4</v>
      </c>
      <c r="S1625" s="91">
        <f t="shared" si="129"/>
        <v>9.9945068359375E-4</v>
      </c>
    </row>
    <row r="1626" spans="1:19" x14ac:dyDescent="0.25">
      <c r="A1626" s="104">
        <v>40626.616666666669</v>
      </c>
      <c r="B1626" s="105">
        <v>60.018001556396484</v>
      </c>
      <c r="C1626" s="106"/>
      <c r="O1626" s="91">
        <f t="shared" si="125"/>
        <v>1</v>
      </c>
      <c r="P1626" s="91">
        <f t="shared" si="126"/>
        <v>1</v>
      </c>
      <c r="Q1626" s="91">
        <f t="shared" si="127"/>
        <v>1</v>
      </c>
      <c r="R1626" s="93">
        <f t="shared" si="128"/>
        <v>-1.9989013671875E-3</v>
      </c>
      <c r="S1626" s="91">
        <f t="shared" si="129"/>
        <v>1.9989013671875E-3</v>
      </c>
    </row>
    <row r="1627" spans="1:19" x14ac:dyDescent="0.25">
      <c r="A1627" s="104">
        <v>40626.616689814815</v>
      </c>
      <c r="B1627" s="105">
        <v>60.016998291015625</v>
      </c>
      <c r="C1627" s="106"/>
      <c r="O1627" s="91">
        <f t="shared" si="125"/>
        <v>1</v>
      </c>
      <c r="P1627" s="91">
        <f t="shared" si="126"/>
        <v>1</v>
      </c>
      <c r="Q1627" s="91">
        <f t="shared" si="127"/>
        <v>1</v>
      </c>
      <c r="R1627" s="93">
        <f t="shared" si="128"/>
        <v>-1.003265380859375E-3</v>
      </c>
      <c r="S1627" s="91">
        <f t="shared" si="129"/>
        <v>1.003265380859375E-3</v>
      </c>
    </row>
    <row r="1628" spans="1:19" x14ac:dyDescent="0.25">
      <c r="A1628" s="104">
        <v>40626.616712962961</v>
      </c>
      <c r="B1628" s="105">
        <v>60.015998840332031</v>
      </c>
      <c r="C1628" s="106"/>
      <c r="O1628" s="91">
        <f t="shared" si="125"/>
        <v>1</v>
      </c>
      <c r="P1628" s="91">
        <f t="shared" si="126"/>
        <v>1</v>
      </c>
      <c r="Q1628" s="91">
        <f t="shared" si="127"/>
        <v>1</v>
      </c>
      <c r="R1628" s="93">
        <f t="shared" si="128"/>
        <v>-9.9945068359375E-4</v>
      </c>
      <c r="S1628" s="91">
        <f t="shared" si="129"/>
        <v>9.9945068359375E-4</v>
      </c>
    </row>
    <row r="1629" spans="1:19" x14ac:dyDescent="0.25">
      <c r="A1629" s="104">
        <v>40626.616736111115</v>
      </c>
      <c r="B1629" s="105">
        <v>60.014999389648438</v>
      </c>
      <c r="C1629" s="106"/>
      <c r="O1629" s="91">
        <f t="shared" si="125"/>
        <v>1</v>
      </c>
      <c r="P1629" s="91">
        <f t="shared" si="126"/>
        <v>1</v>
      </c>
      <c r="Q1629" s="91">
        <f t="shared" si="127"/>
        <v>1</v>
      </c>
      <c r="R1629" s="93">
        <f t="shared" si="128"/>
        <v>-9.9945068359375E-4</v>
      </c>
      <c r="S1629" s="91">
        <f t="shared" si="129"/>
        <v>9.9945068359375E-4</v>
      </c>
    </row>
    <row r="1630" spans="1:19" x14ac:dyDescent="0.25">
      <c r="A1630" s="104">
        <v>40626.616759259261</v>
      </c>
      <c r="B1630" s="105">
        <v>60.015998840332031</v>
      </c>
      <c r="C1630" s="106"/>
      <c r="O1630" s="91">
        <f t="shared" si="125"/>
        <v>1</v>
      </c>
      <c r="P1630" s="91">
        <f t="shared" si="126"/>
        <v>1</v>
      </c>
      <c r="Q1630" s="91">
        <f t="shared" si="127"/>
        <v>1</v>
      </c>
      <c r="R1630" s="93">
        <f t="shared" si="128"/>
        <v>9.9945068359375E-4</v>
      </c>
      <c r="S1630" s="91">
        <f t="shared" si="129"/>
        <v>9.9945068359375E-4</v>
      </c>
    </row>
    <row r="1631" spans="1:19" x14ac:dyDescent="0.25">
      <c r="A1631" s="104">
        <v>40626.616782407407</v>
      </c>
      <c r="B1631" s="105">
        <v>60.016998291015625</v>
      </c>
      <c r="C1631" s="106"/>
      <c r="O1631" s="91">
        <f t="shared" si="125"/>
        <v>1</v>
      </c>
      <c r="P1631" s="91">
        <f t="shared" si="126"/>
        <v>1</v>
      </c>
      <c r="Q1631" s="91">
        <f t="shared" si="127"/>
        <v>1</v>
      </c>
      <c r="R1631" s="93">
        <f t="shared" si="128"/>
        <v>9.9945068359375E-4</v>
      </c>
      <c r="S1631" s="91">
        <f t="shared" si="129"/>
        <v>9.9945068359375E-4</v>
      </c>
    </row>
    <row r="1632" spans="1:19" x14ac:dyDescent="0.25">
      <c r="A1632" s="104">
        <v>40626.616805555554</v>
      </c>
      <c r="B1632" s="105">
        <v>60.014999389648438</v>
      </c>
      <c r="C1632" s="106"/>
      <c r="O1632" s="91">
        <f t="shared" si="125"/>
        <v>1</v>
      </c>
      <c r="P1632" s="91">
        <f t="shared" si="126"/>
        <v>1</v>
      </c>
      <c r="Q1632" s="91">
        <f t="shared" si="127"/>
        <v>1</v>
      </c>
      <c r="R1632" s="93">
        <f t="shared" si="128"/>
        <v>-1.9989013671875E-3</v>
      </c>
      <c r="S1632" s="91">
        <f t="shared" si="129"/>
        <v>1.9989013671875E-3</v>
      </c>
    </row>
    <row r="1633" spans="1:19" x14ac:dyDescent="0.25">
      <c r="A1633" s="104">
        <v>40626.616828703707</v>
      </c>
      <c r="B1633" s="105">
        <v>60.012001037597656</v>
      </c>
      <c r="C1633" s="106"/>
      <c r="O1633" s="91">
        <f t="shared" si="125"/>
        <v>1</v>
      </c>
      <c r="P1633" s="91">
        <f t="shared" si="126"/>
        <v>1</v>
      </c>
      <c r="Q1633" s="91">
        <f t="shared" si="127"/>
        <v>1</v>
      </c>
      <c r="R1633" s="93">
        <f t="shared" si="128"/>
        <v>-2.99835205078125E-3</v>
      </c>
      <c r="S1633" s="91">
        <f t="shared" si="129"/>
        <v>2.99835205078125E-3</v>
      </c>
    </row>
    <row r="1634" spans="1:19" x14ac:dyDescent="0.25">
      <c r="A1634" s="104">
        <v>40626.616851851853</v>
      </c>
      <c r="B1634" s="105">
        <v>60.011001586914063</v>
      </c>
      <c r="C1634" s="106"/>
      <c r="O1634" s="91">
        <f t="shared" si="125"/>
        <v>1</v>
      </c>
      <c r="P1634" s="91">
        <f t="shared" si="126"/>
        <v>1</v>
      </c>
      <c r="Q1634" s="91">
        <f t="shared" si="127"/>
        <v>1</v>
      </c>
      <c r="R1634" s="93">
        <f t="shared" si="128"/>
        <v>-9.9945068359375E-4</v>
      </c>
      <c r="S1634" s="91">
        <f t="shared" si="129"/>
        <v>9.9945068359375E-4</v>
      </c>
    </row>
    <row r="1635" spans="1:19" x14ac:dyDescent="0.25">
      <c r="A1635" s="104">
        <v>40626.616875</v>
      </c>
      <c r="B1635" s="105">
        <v>60.008998870849609</v>
      </c>
      <c r="C1635" s="106"/>
      <c r="O1635" s="91">
        <f t="shared" si="125"/>
        <v>1</v>
      </c>
      <c r="P1635" s="91">
        <f t="shared" si="126"/>
        <v>1</v>
      </c>
      <c r="Q1635" s="91">
        <f t="shared" si="127"/>
        <v>1</v>
      </c>
      <c r="R1635" s="93">
        <f t="shared" si="128"/>
        <v>-2.002716064453125E-3</v>
      </c>
      <c r="S1635" s="91">
        <f t="shared" si="129"/>
        <v>2.002716064453125E-3</v>
      </c>
    </row>
    <row r="1636" spans="1:19" x14ac:dyDescent="0.25">
      <c r="A1636" s="104">
        <v>40626.616898148146</v>
      </c>
      <c r="B1636" s="105">
        <v>60.004001617431641</v>
      </c>
      <c r="C1636" s="106"/>
      <c r="O1636" s="91">
        <f t="shared" si="125"/>
        <v>1</v>
      </c>
      <c r="P1636" s="91">
        <f t="shared" si="126"/>
        <v>1</v>
      </c>
      <c r="Q1636" s="91">
        <f t="shared" si="127"/>
        <v>1</v>
      </c>
      <c r="R1636" s="93">
        <f t="shared" si="128"/>
        <v>-4.99725341796875E-3</v>
      </c>
      <c r="S1636" s="91">
        <f t="shared" si="129"/>
        <v>4.99725341796875E-3</v>
      </c>
    </row>
    <row r="1637" spans="1:19" x14ac:dyDescent="0.25">
      <c r="A1637" s="104">
        <v>40626.6169212963</v>
      </c>
      <c r="B1637" s="105">
        <v>59.999000549316406</v>
      </c>
      <c r="C1637" s="106"/>
      <c r="O1637" s="91">
        <f t="shared" si="125"/>
        <v>1</v>
      </c>
      <c r="P1637" s="91">
        <f t="shared" si="126"/>
        <v>0</v>
      </c>
      <c r="Q1637" s="91">
        <f t="shared" si="127"/>
        <v>1</v>
      </c>
      <c r="R1637" s="93">
        <f t="shared" si="128"/>
        <v>-5.001068115234375E-3</v>
      </c>
      <c r="S1637" s="91">
        <f t="shared" si="129"/>
        <v>5.001068115234375E-3</v>
      </c>
    </row>
    <row r="1638" spans="1:19" x14ac:dyDescent="0.25">
      <c r="A1638" s="104">
        <v>40626.616944444446</v>
      </c>
      <c r="B1638" s="105">
        <v>59.994998931884766</v>
      </c>
      <c r="C1638" s="106"/>
      <c r="O1638" s="91">
        <f t="shared" si="125"/>
        <v>1</v>
      </c>
      <c r="P1638" s="91">
        <f t="shared" si="126"/>
        <v>0</v>
      </c>
      <c r="Q1638" s="91">
        <f t="shared" si="127"/>
        <v>1</v>
      </c>
      <c r="R1638" s="93">
        <f t="shared" si="128"/>
        <v>-4.001617431640625E-3</v>
      </c>
      <c r="S1638" s="91">
        <f t="shared" si="129"/>
        <v>4.001617431640625E-3</v>
      </c>
    </row>
    <row r="1639" spans="1:19" x14ac:dyDescent="0.25">
      <c r="A1639" s="104">
        <v>40626.616967592592</v>
      </c>
      <c r="B1639" s="105">
        <v>59.993999481201172</v>
      </c>
      <c r="C1639" s="106"/>
      <c r="O1639" s="91">
        <f t="shared" si="125"/>
        <v>1</v>
      </c>
      <c r="P1639" s="91">
        <f t="shared" si="126"/>
        <v>0</v>
      </c>
      <c r="Q1639" s="91">
        <f t="shared" si="127"/>
        <v>1</v>
      </c>
      <c r="R1639" s="93">
        <f t="shared" si="128"/>
        <v>-9.9945068359375E-4</v>
      </c>
      <c r="S1639" s="91">
        <f t="shared" si="129"/>
        <v>9.9945068359375E-4</v>
      </c>
    </row>
    <row r="1640" spans="1:19" x14ac:dyDescent="0.25">
      <c r="A1640" s="104">
        <v>40626.616990740738</v>
      </c>
      <c r="B1640" s="105">
        <v>59.991001129150391</v>
      </c>
      <c r="C1640" s="106"/>
      <c r="O1640" s="91">
        <f t="shared" si="125"/>
        <v>1</v>
      </c>
      <c r="P1640" s="91">
        <f t="shared" si="126"/>
        <v>0</v>
      </c>
      <c r="Q1640" s="91">
        <f t="shared" si="127"/>
        <v>1</v>
      </c>
      <c r="R1640" s="93">
        <f t="shared" si="128"/>
        <v>-2.99835205078125E-3</v>
      </c>
      <c r="S1640" s="91">
        <f t="shared" si="129"/>
        <v>2.99835205078125E-3</v>
      </c>
    </row>
    <row r="1641" spans="1:19" x14ac:dyDescent="0.25">
      <c r="A1641" s="104">
        <v>40626.617013888892</v>
      </c>
      <c r="B1641" s="105">
        <v>59.991001129150391</v>
      </c>
      <c r="C1641" s="106"/>
      <c r="O1641" s="91">
        <f t="shared" si="125"/>
        <v>1</v>
      </c>
      <c r="P1641" s="91">
        <f t="shared" si="126"/>
        <v>0</v>
      </c>
      <c r="Q1641" s="91">
        <f t="shared" si="127"/>
        <v>1</v>
      </c>
      <c r="R1641" s="93">
        <f t="shared" si="128"/>
        <v>0</v>
      </c>
      <c r="S1641" s="91">
        <f t="shared" si="129"/>
        <v>0</v>
      </c>
    </row>
    <row r="1642" spans="1:19" x14ac:dyDescent="0.25">
      <c r="A1642" s="104">
        <v>40626.617037037038</v>
      </c>
      <c r="B1642" s="105">
        <v>59.988998413085937</v>
      </c>
      <c r="C1642" s="106"/>
      <c r="O1642" s="91">
        <f t="shared" si="125"/>
        <v>1</v>
      </c>
      <c r="P1642" s="91">
        <f t="shared" si="126"/>
        <v>0</v>
      </c>
      <c r="Q1642" s="91">
        <f t="shared" si="127"/>
        <v>1</v>
      </c>
      <c r="R1642" s="93">
        <f t="shared" si="128"/>
        <v>-2.002716064453125E-3</v>
      </c>
      <c r="S1642" s="91">
        <f t="shared" si="129"/>
        <v>2.002716064453125E-3</v>
      </c>
    </row>
    <row r="1643" spans="1:19" x14ac:dyDescent="0.25">
      <c r="A1643" s="104">
        <v>40626.617060185185</v>
      </c>
      <c r="B1643" s="105">
        <v>59.98699951171875</v>
      </c>
      <c r="C1643" s="106"/>
      <c r="O1643" s="91">
        <f t="shared" si="125"/>
        <v>1</v>
      </c>
      <c r="P1643" s="91">
        <f t="shared" si="126"/>
        <v>0</v>
      </c>
      <c r="Q1643" s="91">
        <f t="shared" si="127"/>
        <v>1</v>
      </c>
      <c r="R1643" s="93">
        <f t="shared" si="128"/>
        <v>-1.9989013671875E-3</v>
      </c>
      <c r="S1643" s="91">
        <f t="shared" si="129"/>
        <v>1.9989013671875E-3</v>
      </c>
    </row>
    <row r="1644" spans="1:19" x14ac:dyDescent="0.25">
      <c r="A1644" s="104">
        <v>40626.617083333331</v>
      </c>
      <c r="B1644" s="105">
        <v>59.984001159667969</v>
      </c>
      <c r="C1644" s="106"/>
      <c r="O1644" s="91">
        <f t="shared" si="125"/>
        <v>1</v>
      </c>
      <c r="P1644" s="91">
        <f t="shared" si="126"/>
        <v>0</v>
      </c>
      <c r="Q1644" s="91">
        <f t="shared" si="127"/>
        <v>1</v>
      </c>
      <c r="R1644" s="93">
        <f t="shared" si="128"/>
        <v>-2.99835205078125E-3</v>
      </c>
      <c r="S1644" s="91">
        <f t="shared" si="129"/>
        <v>2.99835205078125E-3</v>
      </c>
    </row>
    <row r="1645" spans="1:19" x14ac:dyDescent="0.25">
      <c r="A1645" s="104">
        <v>40626.617106481484</v>
      </c>
      <c r="B1645" s="105">
        <v>59.984001159667969</v>
      </c>
      <c r="C1645" s="106"/>
      <c r="O1645" s="91">
        <f t="shared" si="125"/>
        <v>1</v>
      </c>
      <c r="P1645" s="91">
        <f t="shared" si="126"/>
        <v>0</v>
      </c>
      <c r="Q1645" s="91">
        <f t="shared" si="127"/>
        <v>1</v>
      </c>
      <c r="R1645" s="93">
        <f t="shared" si="128"/>
        <v>0</v>
      </c>
      <c r="S1645" s="91">
        <f t="shared" si="129"/>
        <v>0</v>
      </c>
    </row>
    <row r="1646" spans="1:19" x14ac:dyDescent="0.25">
      <c r="A1646" s="104">
        <v>40626.617129629631</v>
      </c>
      <c r="B1646" s="105">
        <v>59.987998962402344</v>
      </c>
      <c r="C1646" s="106"/>
      <c r="O1646" s="91">
        <f t="shared" si="125"/>
        <v>1</v>
      </c>
      <c r="P1646" s="91">
        <f t="shared" si="126"/>
        <v>0</v>
      </c>
      <c r="Q1646" s="91">
        <f t="shared" si="127"/>
        <v>1</v>
      </c>
      <c r="R1646" s="93">
        <f t="shared" si="128"/>
        <v>3.997802734375E-3</v>
      </c>
      <c r="S1646" s="91">
        <f t="shared" si="129"/>
        <v>3.997802734375E-3</v>
      </c>
    </row>
    <row r="1647" spans="1:19" x14ac:dyDescent="0.25">
      <c r="A1647" s="104">
        <v>40626.617152777777</v>
      </c>
      <c r="B1647" s="105">
        <v>59.994998931884766</v>
      </c>
      <c r="C1647" s="106"/>
      <c r="O1647" s="91">
        <f t="shared" si="125"/>
        <v>1</v>
      </c>
      <c r="P1647" s="91">
        <f t="shared" si="126"/>
        <v>0</v>
      </c>
      <c r="Q1647" s="91">
        <f t="shared" si="127"/>
        <v>1</v>
      </c>
      <c r="R1647" s="93">
        <f t="shared" si="128"/>
        <v>6.999969482421875E-3</v>
      </c>
      <c r="S1647" s="91">
        <f t="shared" si="129"/>
        <v>6.999969482421875E-3</v>
      </c>
    </row>
    <row r="1648" spans="1:19" x14ac:dyDescent="0.25">
      <c r="A1648" s="104">
        <v>40626.617175925923</v>
      </c>
      <c r="B1648" s="105">
        <v>60.002998352050781</v>
      </c>
      <c r="C1648" s="106"/>
      <c r="O1648" s="91">
        <f t="shared" si="125"/>
        <v>1</v>
      </c>
      <c r="P1648" s="91">
        <f t="shared" si="126"/>
        <v>1</v>
      </c>
      <c r="Q1648" s="91">
        <f t="shared" si="127"/>
        <v>1</v>
      </c>
      <c r="R1648" s="93">
        <f t="shared" si="128"/>
        <v>7.999420166015625E-3</v>
      </c>
      <c r="S1648" s="91">
        <f t="shared" si="129"/>
        <v>7.999420166015625E-3</v>
      </c>
    </row>
    <row r="1649" spans="1:19" x14ac:dyDescent="0.25">
      <c r="A1649" s="104">
        <v>40626.617199074077</v>
      </c>
      <c r="B1649" s="105">
        <v>60.006999969482422</v>
      </c>
      <c r="C1649" s="106"/>
      <c r="O1649" s="91">
        <f t="shared" si="125"/>
        <v>1</v>
      </c>
      <c r="P1649" s="91">
        <f t="shared" si="126"/>
        <v>1</v>
      </c>
      <c r="Q1649" s="91">
        <f t="shared" si="127"/>
        <v>1</v>
      </c>
      <c r="R1649" s="93">
        <f t="shared" si="128"/>
        <v>4.001617431640625E-3</v>
      </c>
      <c r="S1649" s="91">
        <f t="shared" si="129"/>
        <v>4.001617431640625E-3</v>
      </c>
    </row>
    <row r="1650" spans="1:19" x14ac:dyDescent="0.25">
      <c r="A1650" s="104">
        <v>40626.617222222223</v>
      </c>
      <c r="B1650" s="105">
        <v>60.006999969482422</v>
      </c>
      <c r="C1650" s="106"/>
      <c r="O1650" s="91">
        <f t="shared" si="125"/>
        <v>1</v>
      </c>
      <c r="P1650" s="91">
        <f t="shared" si="126"/>
        <v>1</v>
      </c>
      <c r="Q1650" s="91">
        <f t="shared" si="127"/>
        <v>1</v>
      </c>
      <c r="R1650" s="93">
        <f t="shared" si="128"/>
        <v>0</v>
      </c>
      <c r="S1650" s="91">
        <f t="shared" si="129"/>
        <v>0</v>
      </c>
    </row>
    <row r="1651" spans="1:19" x14ac:dyDescent="0.25">
      <c r="A1651" s="104">
        <v>40626.617245370369</v>
      </c>
      <c r="B1651" s="105">
        <v>60.001998901367188</v>
      </c>
      <c r="C1651" s="106"/>
      <c r="O1651" s="91">
        <f t="shared" si="125"/>
        <v>1</v>
      </c>
      <c r="P1651" s="91">
        <f t="shared" si="126"/>
        <v>1</v>
      </c>
      <c r="Q1651" s="91">
        <f t="shared" si="127"/>
        <v>1</v>
      </c>
      <c r="R1651" s="93">
        <f t="shared" si="128"/>
        <v>-5.001068115234375E-3</v>
      </c>
      <c r="S1651" s="91">
        <f t="shared" si="129"/>
        <v>5.001068115234375E-3</v>
      </c>
    </row>
    <row r="1652" spans="1:19" x14ac:dyDescent="0.25">
      <c r="A1652" s="104">
        <v>40626.617268518516</v>
      </c>
      <c r="B1652" s="105">
        <v>60.002998352050781</v>
      </c>
      <c r="C1652" s="106"/>
      <c r="O1652" s="91">
        <f t="shared" si="125"/>
        <v>1</v>
      </c>
      <c r="P1652" s="91">
        <f t="shared" si="126"/>
        <v>1</v>
      </c>
      <c r="Q1652" s="91">
        <f t="shared" si="127"/>
        <v>1</v>
      </c>
      <c r="R1652" s="93">
        <f t="shared" si="128"/>
        <v>9.9945068359375E-4</v>
      </c>
      <c r="S1652" s="91">
        <f t="shared" si="129"/>
        <v>9.9945068359375E-4</v>
      </c>
    </row>
    <row r="1653" spans="1:19" x14ac:dyDescent="0.25">
      <c r="A1653" s="104">
        <v>40626.617291666669</v>
      </c>
      <c r="B1653" s="105">
        <v>60.005001068115234</v>
      </c>
      <c r="C1653" s="106"/>
      <c r="O1653" s="91">
        <f t="shared" si="125"/>
        <v>1</v>
      </c>
      <c r="P1653" s="91">
        <f t="shared" si="126"/>
        <v>1</v>
      </c>
      <c r="Q1653" s="91">
        <f t="shared" si="127"/>
        <v>1</v>
      </c>
      <c r="R1653" s="93">
        <f t="shared" si="128"/>
        <v>2.002716064453125E-3</v>
      </c>
      <c r="S1653" s="91">
        <f t="shared" si="129"/>
        <v>2.002716064453125E-3</v>
      </c>
    </row>
    <row r="1654" spans="1:19" x14ac:dyDescent="0.25">
      <c r="A1654" s="104">
        <v>40626.617314814815</v>
      </c>
      <c r="B1654" s="105">
        <v>60.006999969482422</v>
      </c>
      <c r="C1654" s="106"/>
      <c r="O1654" s="91">
        <f t="shared" si="125"/>
        <v>1</v>
      </c>
      <c r="P1654" s="91">
        <f t="shared" si="126"/>
        <v>1</v>
      </c>
      <c r="Q1654" s="91">
        <f t="shared" si="127"/>
        <v>1</v>
      </c>
      <c r="R1654" s="93">
        <f t="shared" si="128"/>
        <v>1.9989013671875E-3</v>
      </c>
      <c r="S1654" s="91">
        <f t="shared" si="129"/>
        <v>1.9989013671875E-3</v>
      </c>
    </row>
    <row r="1655" spans="1:19" x14ac:dyDescent="0.25">
      <c r="A1655" s="104">
        <v>40626.617337962962</v>
      </c>
      <c r="B1655" s="105">
        <v>60.006000518798828</v>
      </c>
      <c r="C1655" s="106"/>
      <c r="O1655" s="91">
        <f t="shared" si="125"/>
        <v>1</v>
      </c>
      <c r="P1655" s="91">
        <f t="shared" si="126"/>
        <v>1</v>
      </c>
      <c r="Q1655" s="91">
        <f t="shared" si="127"/>
        <v>1</v>
      </c>
      <c r="R1655" s="93">
        <f t="shared" si="128"/>
        <v>-9.9945068359375E-4</v>
      </c>
      <c r="S1655" s="91">
        <f t="shared" si="129"/>
        <v>9.9945068359375E-4</v>
      </c>
    </row>
    <row r="1656" spans="1:19" x14ac:dyDescent="0.25">
      <c r="A1656" s="104">
        <v>40626.617361111108</v>
      </c>
      <c r="B1656" s="105">
        <v>60.006000518798828</v>
      </c>
      <c r="C1656" s="106"/>
      <c r="O1656" s="91">
        <f t="shared" si="125"/>
        <v>1</v>
      </c>
      <c r="P1656" s="91">
        <f t="shared" si="126"/>
        <v>1</v>
      </c>
      <c r="Q1656" s="91">
        <f t="shared" si="127"/>
        <v>1</v>
      </c>
      <c r="R1656" s="93">
        <f t="shared" si="128"/>
        <v>0</v>
      </c>
      <c r="S1656" s="91">
        <f t="shared" si="129"/>
        <v>0</v>
      </c>
    </row>
    <row r="1657" spans="1:19" x14ac:dyDescent="0.25">
      <c r="A1657" s="104">
        <v>40626.617384259262</v>
      </c>
      <c r="B1657" s="105">
        <v>60.008998870849609</v>
      </c>
      <c r="C1657" s="106"/>
      <c r="O1657" s="91">
        <f t="shared" si="125"/>
        <v>1</v>
      </c>
      <c r="P1657" s="91">
        <f t="shared" si="126"/>
        <v>1</v>
      </c>
      <c r="Q1657" s="91">
        <f t="shared" si="127"/>
        <v>1</v>
      </c>
      <c r="R1657" s="93">
        <f t="shared" si="128"/>
        <v>2.99835205078125E-3</v>
      </c>
      <c r="S1657" s="91">
        <f t="shared" si="129"/>
        <v>2.99835205078125E-3</v>
      </c>
    </row>
    <row r="1658" spans="1:19" x14ac:dyDescent="0.25">
      <c r="A1658" s="104">
        <v>40626.617407407408</v>
      </c>
      <c r="B1658" s="105">
        <v>60.008998870849609</v>
      </c>
      <c r="C1658" s="106"/>
      <c r="O1658" s="91">
        <f t="shared" si="125"/>
        <v>1</v>
      </c>
      <c r="P1658" s="91">
        <f t="shared" si="126"/>
        <v>1</v>
      </c>
      <c r="Q1658" s="91">
        <f t="shared" si="127"/>
        <v>1</v>
      </c>
      <c r="R1658" s="93">
        <f t="shared" si="128"/>
        <v>0</v>
      </c>
      <c r="S1658" s="91">
        <f t="shared" si="129"/>
        <v>0</v>
      </c>
    </row>
    <row r="1659" spans="1:19" x14ac:dyDescent="0.25">
      <c r="A1659" s="104">
        <v>40626.617430555554</v>
      </c>
      <c r="B1659" s="105">
        <v>60.008998870849609</v>
      </c>
      <c r="C1659" s="106"/>
      <c r="O1659" s="91">
        <f t="shared" si="125"/>
        <v>1</v>
      </c>
      <c r="P1659" s="91">
        <f t="shared" si="126"/>
        <v>1</v>
      </c>
      <c r="Q1659" s="91">
        <f t="shared" si="127"/>
        <v>1</v>
      </c>
      <c r="R1659" s="93">
        <f t="shared" si="128"/>
        <v>0</v>
      </c>
      <c r="S1659" s="91">
        <f t="shared" si="129"/>
        <v>0</v>
      </c>
    </row>
    <row r="1660" spans="1:19" x14ac:dyDescent="0.25">
      <c r="A1660" s="104">
        <v>40626.6174537037</v>
      </c>
      <c r="B1660" s="105">
        <v>60.014999389648438</v>
      </c>
      <c r="C1660" s="106"/>
      <c r="O1660" s="91">
        <f t="shared" si="125"/>
        <v>1</v>
      </c>
      <c r="P1660" s="91">
        <f t="shared" si="126"/>
        <v>1</v>
      </c>
      <c r="Q1660" s="91">
        <f t="shared" si="127"/>
        <v>1</v>
      </c>
      <c r="R1660" s="93">
        <f t="shared" si="128"/>
        <v>6.000518798828125E-3</v>
      </c>
      <c r="S1660" s="91">
        <f t="shared" si="129"/>
        <v>6.000518798828125E-3</v>
      </c>
    </row>
    <row r="1661" spans="1:19" x14ac:dyDescent="0.25">
      <c r="A1661" s="104">
        <v>40626.617476851854</v>
      </c>
      <c r="B1661" s="105">
        <v>60.021999359130859</v>
      </c>
      <c r="C1661" s="106"/>
      <c r="O1661" s="91">
        <f t="shared" si="125"/>
        <v>1</v>
      </c>
      <c r="P1661" s="91">
        <f t="shared" si="126"/>
        <v>1</v>
      </c>
      <c r="Q1661" s="91">
        <f t="shared" si="127"/>
        <v>1</v>
      </c>
      <c r="R1661" s="93">
        <f t="shared" si="128"/>
        <v>6.999969482421875E-3</v>
      </c>
      <c r="S1661" s="91">
        <f t="shared" si="129"/>
        <v>6.999969482421875E-3</v>
      </c>
    </row>
    <row r="1662" spans="1:19" x14ac:dyDescent="0.25">
      <c r="A1662" s="104">
        <v>40626.6175</v>
      </c>
      <c r="B1662" s="105">
        <v>60.021999359130859</v>
      </c>
      <c r="C1662" s="106"/>
      <c r="O1662" s="91">
        <f t="shared" si="125"/>
        <v>1</v>
      </c>
      <c r="P1662" s="91">
        <f t="shared" si="126"/>
        <v>1</v>
      </c>
      <c r="Q1662" s="91">
        <f t="shared" si="127"/>
        <v>1</v>
      </c>
      <c r="R1662" s="93">
        <f t="shared" si="128"/>
        <v>0</v>
      </c>
      <c r="S1662" s="91">
        <f t="shared" si="129"/>
        <v>0</v>
      </c>
    </row>
    <row r="1663" spans="1:19" x14ac:dyDescent="0.25">
      <c r="A1663" s="104">
        <v>40626.617523148147</v>
      </c>
      <c r="B1663" s="105">
        <v>60.019001007080078</v>
      </c>
      <c r="C1663" s="106"/>
      <c r="O1663" s="91">
        <f t="shared" si="125"/>
        <v>1</v>
      </c>
      <c r="P1663" s="91">
        <f t="shared" si="126"/>
        <v>1</v>
      </c>
      <c r="Q1663" s="91">
        <f t="shared" si="127"/>
        <v>1</v>
      </c>
      <c r="R1663" s="93">
        <f t="shared" si="128"/>
        <v>-2.99835205078125E-3</v>
      </c>
      <c r="S1663" s="91">
        <f t="shared" si="129"/>
        <v>2.99835205078125E-3</v>
      </c>
    </row>
    <row r="1664" spans="1:19" x14ac:dyDescent="0.25">
      <c r="A1664" s="104">
        <v>40626.617546296293</v>
      </c>
      <c r="B1664" s="105">
        <v>60.016998291015625</v>
      </c>
      <c r="C1664" s="106"/>
      <c r="O1664" s="91">
        <f t="shared" si="125"/>
        <v>1</v>
      </c>
      <c r="P1664" s="91">
        <f t="shared" si="126"/>
        <v>1</v>
      </c>
      <c r="Q1664" s="91">
        <f t="shared" si="127"/>
        <v>1</v>
      </c>
      <c r="R1664" s="93">
        <f t="shared" si="128"/>
        <v>-2.002716064453125E-3</v>
      </c>
      <c r="S1664" s="91">
        <f t="shared" si="129"/>
        <v>2.002716064453125E-3</v>
      </c>
    </row>
    <row r="1665" spans="1:19" x14ac:dyDescent="0.25">
      <c r="A1665" s="104">
        <v>40626.617569444446</v>
      </c>
      <c r="B1665" s="105">
        <v>60.015998840332031</v>
      </c>
      <c r="C1665" s="106"/>
      <c r="O1665" s="91">
        <f t="shared" si="125"/>
        <v>1</v>
      </c>
      <c r="P1665" s="91">
        <f t="shared" si="126"/>
        <v>1</v>
      </c>
      <c r="Q1665" s="91">
        <f t="shared" si="127"/>
        <v>1</v>
      </c>
      <c r="R1665" s="93">
        <f t="shared" si="128"/>
        <v>-9.9945068359375E-4</v>
      </c>
      <c r="S1665" s="91">
        <f t="shared" si="129"/>
        <v>9.9945068359375E-4</v>
      </c>
    </row>
    <row r="1666" spans="1:19" x14ac:dyDescent="0.25">
      <c r="A1666" s="104">
        <v>40626.617592592593</v>
      </c>
      <c r="B1666" s="105">
        <v>60.015998840332031</v>
      </c>
      <c r="C1666" s="106"/>
      <c r="O1666" s="91">
        <f t="shared" si="125"/>
        <v>1</v>
      </c>
      <c r="P1666" s="91">
        <f t="shared" si="126"/>
        <v>1</v>
      </c>
      <c r="Q1666" s="91">
        <f t="shared" si="127"/>
        <v>1</v>
      </c>
      <c r="R1666" s="93">
        <f t="shared" si="128"/>
        <v>0</v>
      </c>
      <c r="S1666" s="91">
        <f t="shared" si="129"/>
        <v>0</v>
      </c>
    </row>
    <row r="1667" spans="1:19" x14ac:dyDescent="0.25">
      <c r="A1667" s="104">
        <v>40626.617615740739</v>
      </c>
      <c r="B1667" s="105">
        <v>60.016998291015625</v>
      </c>
      <c r="C1667" s="106"/>
      <c r="O1667" s="91">
        <f t="shared" si="125"/>
        <v>1</v>
      </c>
      <c r="P1667" s="91">
        <f t="shared" si="126"/>
        <v>1</v>
      </c>
      <c r="Q1667" s="91">
        <f t="shared" si="127"/>
        <v>1</v>
      </c>
      <c r="R1667" s="93">
        <f t="shared" si="128"/>
        <v>9.9945068359375E-4</v>
      </c>
      <c r="S1667" s="91">
        <f t="shared" si="129"/>
        <v>9.9945068359375E-4</v>
      </c>
    </row>
    <row r="1668" spans="1:19" x14ac:dyDescent="0.25">
      <c r="A1668" s="104">
        <v>40626.617638888885</v>
      </c>
      <c r="B1668" s="105">
        <v>60.020000457763672</v>
      </c>
      <c r="C1668" s="106"/>
      <c r="O1668" s="91">
        <f t="shared" si="125"/>
        <v>1</v>
      </c>
      <c r="P1668" s="91">
        <f t="shared" si="126"/>
        <v>1</v>
      </c>
      <c r="Q1668" s="91">
        <f t="shared" si="127"/>
        <v>1</v>
      </c>
      <c r="R1668" s="93">
        <f t="shared" si="128"/>
        <v>3.002166748046875E-3</v>
      </c>
      <c r="S1668" s="91">
        <f t="shared" si="129"/>
        <v>3.002166748046875E-3</v>
      </c>
    </row>
    <row r="1669" spans="1:19" x14ac:dyDescent="0.25">
      <c r="A1669" s="104">
        <v>40626.617662037039</v>
      </c>
      <c r="B1669" s="105">
        <v>60.023998260498047</v>
      </c>
      <c r="C1669" s="106"/>
      <c r="O1669" s="91">
        <f t="shared" si="125"/>
        <v>1</v>
      </c>
      <c r="P1669" s="91">
        <f t="shared" si="126"/>
        <v>1</v>
      </c>
      <c r="Q1669" s="91">
        <f t="shared" si="127"/>
        <v>1</v>
      </c>
      <c r="R1669" s="93">
        <f t="shared" si="128"/>
        <v>3.997802734375E-3</v>
      </c>
      <c r="S1669" s="91">
        <f t="shared" si="129"/>
        <v>3.997802734375E-3</v>
      </c>
    </row>
    <row r="1670" spans="1:19" x14ac:dyDescent="0.25">
      <c r="A1670" s="104">
        <v>40626.617685185185</v>
      </c>
      <c r="B1670" s="105">
        <v>60.023998260498047</v>
      </c>
      <c r="C1670" s="106"/>
      <c r="O1670" s="91">
        <f t="shared" si="125"/>
        <v>1</v>
      </c>
      <c r="P1670" s="91">
        <f t="shared" si="126"/>
        <v>1</v>
      </c>
      <c r="Q1670" s="91">
        <f t="shared" si="127"/>
        <v>1</v>
      </c>
      <c r="R1670" s="93">
        <f t="shared" si="128"/>
        <v>0</v>
      </c>
      <c r="S1670" s="91">
        <f t="shared" si="129"/>
        <v>0</v>
      </c>
    </row>
    <row r="1671" spans="1:19" x14ac:dyDescent="0.25">
      <c r="A1671" s="104">
        <v>40626.617708333331</v>
      </c>
      <c r="B1671" s="105">
        <v>60.022998809814453</v>
      </c>
      <c r="C1671" s="106"/>
      <c r="O1671" s="91">
        <f t="shared" si="125"/>
        <v>1</v>
      </c>
      <c r="P1671" s="91">
        <f t="shared" si="126"/>
        <v>1</v>
      </c>
      <c r="Q1671" s="91">
        <f t="shared" si="127"/>
        <v>1</v>
      </c>
      <c r="R1671" s="93">
        <f t="shared" si="128"/>
        <v>-9.9945068359375E-4</v>
      </c>
      <c r="S1671" s="91">
        <f t="shared" si="129"/>
        <v>9.9945068359375E-4</v>
      </c>
    </row>
    <row r="1672" spans="1:19" x14ac:dyDescent="0.25">
      <c r="A1672" s="104">
        <v>40626.617731481485</v>
      </c>
      <c r="B1672" s="105">
        <v>60.022998809814453</v>
      </c>
      <c r="C1672" s="106"/>
      <c r="O1672" s="91">
        <f t="shared" ref="O1672:O1735" si="130">IF(ROW()&lt;$O$5,0,1)</f>
        <v>1</v>
      </c>
      <c r="P1672" s="91">
        <f t="shared" ref="P1672:P1735" si="131">IF((O1672=1)*(B1672&gt;$P$2),1,0)</f>
        <v>1</v>
      </c>
      <c r="Q1672" s="91">
        <f t="shared" si="127"/>
        <v>1</v>
      </c>
      <c r="R1672" s="93">
        <f t="shared" si="128"/>
        <v>0</v>
      </c>
      <c r="S1672" s="91">
        <f t="shared" si="129"/>
        <v>0</v>
      </c>
    </row>
    <row r="1673" spans="1:19" x14ac:dyDescent="0.25">
      <c r="A1673" s="104">
        <v>40626.617754629631</v>
      </c>
      <c r="B1673" s="105">
        <v>60.014999389648438</v>
      </c>
      <c r="C1673" s="106"/>
      <c r="O1673" s="91">
        <f t="shared" si="130"/>
        <v>1</v>
      </c>
      <c r="P1673" s="91">
        <f t="shared" si="131"/>
        <v>1</v>
      </c>
      <c r="Q1673" s="91">
        <f t="shared" ref="Q1673:Q1736" si="132">IF(ROW()&lt;O$3,0,1)</f>
        <v>1</v>
      </c>
      <c r="R1673" s="93">
        <f t="shared" ref="R1673:R1736" si="133">B1673-B1672</f>
        <v>-7.999420166015625E-3</v>
      </c>
      <c r="S1673" s="91">
        <f t="shared" ref="S1673:S1736" si="134">ABS(R1673)</f>
        <v>7.999420166015625E-3</v>
      </c>
    </row>
    <row r="1674" spans="1:19" x14ac:dyDescent="0.25">
      <c r="A1674" s="104">
        <v>40626.617777777778</v>
      </c>
      <c r="B1674" s="105">
        <v>60.009998321533203</v>
      </c>
      <c r="C1674" s="106"/>
      <c r="O1674" s="91">
        <f t="shared" si="130"/>
        <v>1</v>
      </c>
      <c r="P1674" s="91">
        <f t="shared" si="131"/>
        <v>1</v>
      </c>
      <c r="Q1674" s="91">
        <f t="shared" si="132"/>
        <v>1</v>
      </c>
      <c r="R1674" s="93">
        <f t="shared" si="133"/>
        <v>-5.001068115234375E-3</v>
      </c>
      <c r="S1674" s="91">
        <f t="shared" si="134"/>
        <v>5.001068115234375E-3</v>
      </c>
    </row>
    <row r="1675" spans="1:19" x14ac:dyDescent="0.25">
      <c r="A1675" s="104">
        <v>40626.617800925924</v>
      </c>
      <c r="B1675" s="105">
        <v>60.007999420166016</v>
      </c>
      <c r="C1675" s="106"/>
      <c r="O1675" s="91">
        <f t="shared" si="130"/>
        <v>1</v>
      </c>
      <c r="P1675" s="91">
        <f t="shared" si="131"/>
        <v>1</v>
      </c>
      <c r="Q1675" s="91">
        <f t="shared" si="132"/>
        <v>1</v>
      </c>
      <c r="R1675" s="93">
        <f t="shared" si="133"/>
        <v>-1.9989013671875E-3</v>
      </c>
      <c r="S1675" s="91">
        <f t="shared" si="134"/>
        <v>1.9989013671875E-3</v>
      </c>
    </row>
    <row r="1676" spans="1:19" x14ac:dyDescent="0.25">
      <c r="A1676" s="104">
        <v>40626.617824074077</v>
      </c>
      <c r="B1676" s="105">
        <v>60.006000518798828</v>
      </c>
      <c r="C1676" s="106"/>
      <c r="O1676" s="91">
        <f t="shared" si="130"/>
        <v>1</v>
      </c>
      <c r="P1676" s="91">
        <f t="shared" si="131"/>
        <v>1</v>
      </c>
      <c r="Q1676" s="91">
        <f t="shared" si="132"/>
        <v>1</v>
      </c>
      <c r="R1676" s="93">
        <f t="shared" si="133"/>
        <v>-1.9989013671875E-3</v>
      </c>
      <c r="S1676" s="91">
        <f t="shared" si="134"/>
        <v>1.9989013671875E-3</v>
      </c>
    </row>
    <row r="1677" spans="1:19" x14ac:dyDescent="0.25">
      <c r="A1677" s="104">
        <v>40626.617847222224</v>
      </c>
      <c r="B1677" s="105">
        <v>60.006000518798828</v>
      </c>
      <c r="C1677" s="106"/>
      <c r="O1677" s="91">
        <f t="shared" si="130"/>
        <v>1</v>
      </c>
      <c r="P1677" s="91">
        <f t="shared" si="131"/>
        <v>1</v>
      </c>
      <c r="Q1677" s="91">
        <f t="shared" si="132"/>
        <v>1</v>
      </c>
      <c r="R1677" s="93">
        <f t="shared" si="133"/>
        <v>0</v>
      </c>
      <c r="S1677" s="91">
        <f t="shared" si="134"/>
        <v>0</v>
      </c>
    </row>
    <row r="1678" spans="1:19" x14ac:dyDescent="0.25">
      <c r="A1678" s="104">
        <v>40626.61787037037</v>
      </c>
      <c r="B1678" s="105">
        <v>60.002998352050781</v>
      </c>
      <c r="C1678" s="106"/>
      <c r="O1678" s="91">
        <f t="shared" si="130"/>
        <v>1</v>
      </c>
      <c r="P1678" s="91">
        <f t="shared" si="131"/>
        <v>1</v>
      </c>
      <c r="Q1678" s="91">
        <f t="shared" si="132"/>
        <v>1</v>
      </c>
      <c r="R1678" s="93">
        <f t="shared" si="133"/>
        <v>-3.002166748046875E-3</v>
      </c>
      <c r="S1678" s="91">
        <f t="shared" si="134"/>
        <v>3.002166748046875E-3</v>
      </c>
    </row>
    <row r="1679" spans="1:19" x14ac:dyDescent="0.25">
      <c r="A1679" s="104">
        <v>40626.617893518516</v>
      </c>
      <c r="B1679" s="105">
        <v>60.001998901367188</v>
      </c>
      <c r="C1679" s="106"/>
      <c r="O1679" s="91">
        <f t="shared" si="130"/>
        <v>1</v>
      </c>
      <c r="P1679" s="91">
        <f t="shared" si="131"/>
        <v>1</v>
      </c>
      <c r="Q1679" s="91">
        <f t="shared" si="132"/>
        <v>1</v>
      </c>
      <c r="R1679" s="93">
        <f t="shared" si="133"/>
        <v>-9.9945068359375E-4</v>
      </c>
      <c r="S1679" s="91">
        <f t="shared" si="134"/>
        <v>9.9945068359375E-4</v>
      </c>
    </row>
    <row r="1680" spans="1:19" x14ac:dyDescent="0.25">
      <c r="A1680" s="104">
        <v>40626.61791666667</v>
      </c>
      <c r="B1680" s="105">
        <v>60.002998352050781</v>
      </c>
      <c r="C1680" s="106"/>
      <c r="O1680" s="91">
        <f t="shared" si="130"/>
        <v>1</v>
      </c>
      <c r="P1680" s="91">
        <f t="shared" si="131"/>
        <v>1</v>
      </c>
      <c r="Q1680" s="91">
        <f t="shared" si="132"/>
        <v>1</v>
      </c>
      <c r="R1680" s="93">
        <f t="shared" si="133"/>
        <v>9.9945068359375E-4</v>
      </c>
      <c r="S1680" s="91">
        <f t="shared" si="134"/>
        <v>9.9945068359375E-4</v>
      </c>
    </row>
    <row r="1681" spans="1:19" x14ac:dyDescent="0.25">
      <c r="A1681" s="104">
        <v>40626.617939814816</v>
      </c>
      <c r="B1681" s="105">
        <v>60.001998901367188</v>
      </c>
      <c r="C1681" s="106"/>
      <c r="O1681" s="91">
        <f t="shared" si="130"/>
        <v>1</v>
      </c>
      <c r="P1681" s="91">
        <f t="shared" si="131"/>
        <v>1</v>
      </c>
      <c r="Q1681" s="91">
        <f t="shared" si="132"/>
        <v>1</v>
      </c>
      <c r="R1681" s="93">
        <f t="shared" si="133"/>
        <v>-9.9945068359375E-4</v>
      </c>
      <c r="S1681" s="91">
        <f t="shared" si="134"/>
        <v>9.9945068359375E-4</v>
      </c>
    </row>
    <row r="1682" spans="1:19" x14ac:dyDescent="0.25">
      <c r="A1682" s="104">
        <v>40626.617962962962</v>
      </c>
      <c r="B1682" s="105">
        <v>60.004001617431641</v>
      </c>
      <c r="C1682" s="106"/>
      <c r="O1682" s="91">
        <f t="shared" si="130"/>
        <v>1</v>
      </c>
      <c r="P1682" s="91">
        <f t="shared" si="131"/>
        <v>1</v>
      </c>
      <c r="Q1682" s="91">
        <f t="shared" si="132"/>
        <v>1</v>
      </c>
      <c r="R1682" s="93">
        <f t="shared" si="133"/>
        <v>2.002716064453125E-3</v>
      </c>
      <c r="S1682" s="91">
        <f t="shared" si="134"/>
        <v>2.002716064453125E-3</v>
      </c>
    </row>
    <row r="1683" spans="1:19" x14ac:dyDescent="0.25">
      <c r="A1683" s="104">
        <v>40626.617986111109</v>
      </c>
      <c r="B1683" s="105">
        <v>60.002998352050781</v>
      </c>
      <c r="C1683" s="106"/>
      <c r="O1683" s="91">
        <f t="shared" si="130"/>
        <v>1</v>
      </c>
      <c r="P1683" s="91">
        <f t="shared" si="131"/>
        <v>1</v>
      </c>
      <c r="Q1683" s="91">
        <f t="shared" si="132"/>
        <v>1</v>
      </c>
      <c r="R1683" s="93">
        <f t="shared" si="133"/>
        <v>-1.003265380859375E-3</v>
      </c>
      <c r="S1683" s="91">
        <f t="shared" si="134"/>
        <v>1.003265380859375E-3</v>
      </c>
    </row>
    <row r="1684" spans="1:19" x14ac:dyDescent="0.25">
      <c r="A1684" s="104">
        <v>40626.618009259262</v>
      </c>
      <c r="B1684" s="105">
        <v>60</v>
      </c>
      <c r="C1684" s="106"/>
      <c r="O1684" s="91">
        <f t="shared" si="130"/>
        <v>1</v>
      </c>
      <c r="P1684" s="91">
        <f t="shared" si="131"/>
        <v>0</v>
      </c>
      <c r="Q1684" s="91">
        <f t="shared" si="132"/>
        <v>1</v>
      </c>
      <c r="R1684" s="93">
        <f t="shared" si="133"/>
        <v>-2.99835205078125E-3</v>
      </c>
      <c r="S1684" s="91">
        <f t="shared" si="134"/>
        <v>2.99835205078125E-3</v>
      </c>
    </row>
    <row r="1685" spans="1:19" x14ac:dyDescent="0.25">
      <c r="A1685" s="104">
        <v>40626.618032407408</v>
      </c>
      <c r="B1685" s="105">
        <v>59.995998382568359</v>
      </c>
      <c r="C1685" s="106"/>
      <c r="O1685" s="91">
        <f t="shared" si="130"/>
        <v>1</v>
      </c>
      <c r="P1685" s="91">
        <f t="shared" si="131"/>
        <v>0</v>
      </c>
      <c r="Q1685" s="91">
        <f t="shared" si="132"/>
        <v>1</v>
      </c>
      <c r="R1685" s="93">
        <f t="shared" si="133"/>
        <v>-4.001617431640625E-3</v>
      </c>
      <c r="S1685" s="91">
        <f t="shared" si="134"/>
        <v>4.001617431640625E-3</v>
      </c>
    </row>
    <row r="1686" spans="1:19" x14ac:dyDescent="0.25">
      <c r="A1686" s="104">
        <v>40626.618055555555</v>
      </c>
      <c r="B1686" s="105">
        <v>59.990001678466797</v>
      </c>
      <c r="C1686" s="106"/>
      <c r="O1686" s="91">
        <f t="shared" si="130"/>
        <v>1</v>
      </c>
      <c r="P1686" s="91">
        <f t="shared" si="131"/>
        <v>0</v>
      </c>
      <c r="Q1686" s="91">
        <f t="shared" si="132"/>
        <v>1</v>
      </c>
      <c r="R1686" s="93">
        <f t="shared" si="133"/>
        <v>-5.9967041015625E-3</v>
      </c>
      <c r="S1686" s="91">
        <f t="shared" si="134"/>
        <v>5.9967041015625E-3</v>
      </c>
    </row>
    <row r="1687" spans="1:19" x14ac:dyDescent="0.25">
      <c r="A1687" s="104">
        <v>40626.618078703701</v>
      </c>
      <c r="B1687" s="105">
        <v>59.990001678466797</v>
      </c>
      <c r="C1687" s="106"/>
      <c r="O1687" s="91">
        <f t="shared" si="130"/>
        <v>1</v>
      </c>
      <c r="P1687" s="91">
        <f t="shared" si="131"/>
        <v>0</v>
      </c>
      <c r="Q1687" s="91">
        <f t="shared" si="132"/>
        <v>1</v>
      </c>
      <c r="R1687" s="93">
        <f t="shared" si="133"/>
        <v>0</v>
      </c>
      <c r="S1687" s="91">
        <f t="shared" si="134"/>
        <v>0</v>
      </c>
    </row>
    <row r="1688" spans="1:19" x14ac:dyDescent="0.25">
      <c r="A1688" s="104">
        <v>40626.618101851855</v>
      </c>
      <c r="B1688" s="105">
        <v>59.985000610351563</v>
      </c>
      <c r="C1688" s="106"/>
      <c r="O1688" s="91">
        <f t="shared" si="130"/>
        <v>1</v>
      </c>
      <c r="P1688" s="91">
        <f t="shared" si="131"/>
        <v>0</v>
      </c>
      <c r="Q1688" s="91">
        <f t="shared" si="132"/>
        <v>1</v>
      </c>
      <c r="R1688" s="93">
        <f t="shared" si="133"/>
        <v>-5.001068115234375E-3</v>
      </c>
      <c r="S1688" s="91">
        <f t="shared" si="134"/>
        <v>5.001068115234375E-3</v>
      </c>
    </row>
    <row r="1689" spans="1:19" x14ac:dyDescent="0.25">
      <c r="A1689" s="104">
        <v>40626.618125000001</v>
      </c>
      <c r="B1689" s="105">
        <v>59.983001708984375</v>
      </c>
      <c r="C1689" s="106"/>
      <c r="O1689" s="91">
        <f t="shared" si="130"/>
        <v>1</v>
      </c>
      <c r="P1689" s="91">
        <f t="shared" si="131"/>
        <v>0</v>
      </c>
      <c r="Q1689" s="91">
        <f t="shared" si="132"/>
        <v>1</v>
      </c>
      <c r="R1689" s="93">
        <f t="shared" si="133"/>
        <v>-1.9989013671875E-3</v>
      </c>
      <c r="S1689" s="91">
        <f t="shared" si="134"/>
        <v>1.9989013671875E-3</v>
      </c>
    </row>
    <row r="1690" spans="1:19" x14ac:dyDescent="0.25">
      <c r="A1690" s="104">
        <v>40626.618148148147</v>
      </c>
      <c r="B1690" s="105">
        <v>59.980998992919922</v>
      </c>
      <c r="C1690" s="106"/>
      <c r="O1690" s="91">
        <f t="shared" si="130"/>
        <v>1</v>
      </c>
      <c r="P1690" s="91">
        <f t="shared" si="131"/>
        <v>0</v>
      </c>
      <c r="Q1690" s="91">
        <f t="shared" si="132"/>
        <v>1</v>
      </c>
      <c r="R1690" s="93">
        <f t="shared" si="133"/>
        <v>-2.002716064453125E-3</v>
      </c>
      <c r="S1690" s="91">
        <f t="shared" si="134"/>
        <v>2.002716064453125E-3</v>
      </c>
    </row>
    <row r="1691" spans="1:19" x14ac:dyDescent="0.25">
      <c r="A1691" s="104">
        <v>40626.618171296293</v>
      </c>
      <c r="B1691" s="105">
        <v>59.983001708984375</v>
      </c>
      <c r="C1691" s="106"/>
      <c r="O1691" s="91">
        <f t="shared" si="130"/>
        <v>1</v>
      </c>
      <c r="P1691" s="91">
        <f t="shared" si="131"/>
        <v>0</v>
      </c>
      <c r="Q1691" s="91">
        <f t="shared" si="132"/>
        <v>1</v>
      </c>
      <c r="R1691" s="93">
        <f t="shared" si="133"/>
        <v>2.002716064453125E-3</v>
      </c>
      <c r="S1691" s="91">
        <f t="shared" si="134"/>
        <v>2.002716064453125E-3</v>
      </c>
    </row>
    <row r="1692" spans="1:19" x14ac:dyDescent="0.25">
      <c r="A1692" s="104">
        <v>40626.618194444447</v>
      </c>
      <c r="B1692" s="105">
        <v>59.98699951171875</v>
      </c>
      <c r="C1692" s="106"/>
      <c r="O1692" s="91">
        <f t="shared" si="130"/>
        <v>1</v>
      </c>
      <c r="P1692" s="91">
        <f t="shared" si="131"/>
        <v>0</v>
      </c>
      <c r="Q1692" s="91">
        <f t="shared" si="132"/>
        <v>1</v>
      </c>
      <c r="R1692" s="93">
        <f t="shared" si="133"/>
        <v>3.997802734375E-3</v>
      </c>
      <c r="S1692" s="91">
        <f t="shared" si="134"/>
        <v>3.997802734375E-3</v>
      </c>
    </row>
    <row r="1693" spans="1:19" x14ac:dyDescent="0.25">
      <c r="A1693" s="104">
        <v>40626.618217592593</v>
      </c>
      <c r="B1693" s="105">
        <v>59.98699951171875</v>
      </c>
      <c r="C1693" s="106"/>
      <c r="O1693" s="91">
        <f t="shared" si="130"/>
        <v>1</v>
      </c>
      <c r="P1693" s="91">
        <f t="shared" si="131"/>
        <v>0</v>
      </c>
      <c r="Q1693" s="91">
        <f t="shared" si="132"/>
        <v>1</v>
      </c>
      <c r="R1693" s="93">
        <f t="shared" si="133"/>
        <v>0</v>
      </c>
      <c r="S1693" s="91">
        <f t="shared" si="134"/>
        <v>0</v>
      </c>
    </row>
    <row r="1694" spans="1:19" x14ac:dyDescent="0.25">
      <c r="A1694" s="104">
        <v>40626.61824074074</v>
      </c>
      <c r="B1694" s="105">
        <v>59.987998962402344</v>
      </c>
      <c r="C1694" s="106"/>
      <c r="O1694" s="91">
        <f t="shared" si="130"/>
        <v>1</v>
      </c>
      <c r="P1694" s="91">
        <f t="shared" si="131"/>
        <v>0</v>
      </c>
      <c r="Q1694" s="91">
        <f t="shared" si="132"/>
        <v>1</v>
      </c>
      <c r="R1694" s="93">
        <f t="shared" si="133"/>
        <v>9.9945068359375E-4</v>
      </c>
      <c r="S1694" s="91">
        <f t="shared" si="134"/>
        <v>9.9945068359375E-4</v>
      </c>
    </row>
    <row r="1695" spans="1:19" x14ac:dyDescent="0.25">
      <c r="A1695" s="104">
        <v>40626.618263888886</v>
      </c>
      <c r="B1695" s="105">
        <v>59.987998962402344</v>
      </c>
      <c r="C1695" s="106"/>
      <c r="O1695" s="91">
        <f t="shared" si="130"/>
        <v>1</v>
      </c>
      <c r="P1695" s="91">
        <f t="shared" si="131"/>
        <v>0</v>
      </c>
      <c r="Q1695" s="91">
        <f t="shared" si="132"/>
        <v>1</v>
      </c>
      <c r="R1695" s="93">
        <f t="shared" si="133"/>
        <v>0</v>
      </c>
      <c r="S1695" s="91">
        <f t="shared" si="134"/>
        <v>0</v>
      </c>
    </row>
    <row r="1696" spans="1:19" x14ac:dyDescent="0.25">
      <c r="A1696" s="104">
        <v>40626.618287037039</v>
      </c>
      <c r="B1696" s="105">
        <v>59.988998413085937</v>
      </c>
      <c r="C1696" s="106"/>
      <c r="O1696" s="91">
        <f t="shared" si="130"/>
        <v>1</v>
      </c>
      <c r="P1696" s="91">
        <f t="shared" si="131"/>
        <v>0</v>
      </c>
      <c r="Q1696" s="91">
        <f t="shared" si="132"/>
        <v>1</v>
      </c>
      <c r="R1696" s="93">
        <f t="shared" si="133"/>
        <v>9.9945068359375E-4</v>
      </c>
      <c r="S1696" s="91">
        <f t="shared" si="134"/>
        <v>9.9945068359375E-4</v>
      </c>
    </row>
    <row r="1697" spans="1:19" x14ac:dyDescent="0.25">
      <c r="A1697" s="104">
        <v>40626.618310185186</v>
      </c>
      <c r="B1697" s="105">
        <v>59.990001678466797</v>
      </c>
      <c r="C1697" s="106"/>
      <c r="O1697" s="91">
        <f t="shared" si="130"/>
        <v>1</v>
      </c>
      <c r="P1697" s="91">
        <f t="shared" si="131"/>
        <v>0</v>
      </c>
      <c r="Q1697" s="91">
        <f t="shared" si="132"/>
        <v>1</v>
      </c>
      <c r="R1697" s="93">
        <f t="shared" si="133"/>
        <v>1.003265380859375E-3</v>
      </c>
      <c r="S1697" s="91">
        <f t="shared" si="134"/>
        <v>1.003265380859375E-3</v>
      </c>
    </row>
    <row r="1698" spans="1:19" x14ac:dyDescent="0.25">
      <c r="A1698" s="104">
        <v>40626.618333333332</v>
      </c>
      <c r="B1698" s="105">
        <v>59.988998413085937</v>
      </c>
      <c r="C1698" s="106"/>
      <c r="O1698" s="91">
        <f t="shared" si="130"/>
        <v>1</v>
      </c>
      <c r="P1698" s="91">
        <f t="shared" si="131"/>
        <v>0</v>
      </c>
      <c r="Q1698" s="91">
        <f t="shared" si="132"/>
        <v>1</v>
      </c>
      <c r="R1698" s="93">
        <f t="shared" si="133"/>
        <v>-1.003265380859375E-3</v>
      </c>
      <c r="S1698" s="91">
        <f t="shared" si="134"/>
        <v>1.003265380859375E-3</v>
      </c>
    </row>
    <row r="1699" spans="1:19" x14ac:dyDescent="0.25">
      <c r="A1699" s="104">
        <v>40626.618356481478</v>
      </c>
      <c r="B1699" s="105">
        <v>59.986000061035156</v>
      </c>
      <c r="C1699" s="106"/>
      <c r="O1699" s="91">
        <f t="shared" si="130"/>
        <v>1</v>
      </c>
      <c r="P1699" s="91">
        <f t="shared" si="131"/>
        <v>0</v>
      </c>
      <c r="Q1699" s="91">
        <f t="shared" si="132"/>
        <v>1</v>
      </c>
      <c r="R1699" s="93">
        <f t="shared" si="133"/>
        <v>-2.99835205078125E-3</v>
      </c>
      <c r="S1699" s="91">
        <f t="shared" si="134"/>
        <v>2.99835205078125E-3</v>
      </c>
    </row>
    <row r="1700" spans="1:19" x14ac:dyDescent="0.25">
      <c r="A1700" s="104">
        <v>40626.618379629632</v>
      </c>
      <c r="B1700" s="105">
        <v>59.981998443603516</v>
      </c>
      <c r="C1700" s="106"/>
      <c r="O1700" s="91">
        <f t="shared" si="130"/>
        <v>1</v>
      </c>
      <c r="P1700" s="91">
        <f t="shared" si="131"/>
        <v>0</v>
      </c>
      <c r="Q1700" s="91">
        <f t="shared" si="132"/>
        <v>1</v>
      </c>
      <c r="R1700" s="93">
        <f t="shared" si="133"/>
        <v>-4.001617431640625E-3</v>
      </c>
      <c r="S1700" s="91">
        <f t="shared" si="134"/>
        <v>4.001617431640625E-3</v>
      </c>
    </row>
    <row r="1701" spans="1:19" x14ac:dyDescent="0.25">
      <c r="A1701" s="104">
        <v>40626.618402777778</v>
      </c>
      <c r="B1701" s="105">
        <v>59.984001159667969</v>
      </c>
      <c r="C1701" s="106"/>
      <c r="O1701" s="91">
        <f t="shared" si="130"/>
        <v>1</v>
      </c>
      <c r="P1701" s="91">
        <f t="shared" si="131"/>
        <v>0</v>
      </c>
      <c r="Q1701" s="91">
        <f t="shared" si="132"/>
        <v>1</v>
      </c>
      <c r="R1701" s="93">
        <f t="shared" si="133"/>
        <v>2.002716064453125E-3</v>
      </c>
      <c r="S1701" s="91">
        <f t="shared" si="134"/>
        <v>2.002716064453125E-3</v>
      </c>
    </row>
    <row r="1702" spans="1:19" x14ac:dyDescent="0.25">
      <c r="A1702" s="104">
        <v>40626.618425925924</v>
      </c>
      <c r="B1702" s="105">
        <v>59.987998962402344</v>
      </c>
      <c r="C1702" s="106"/>
      <c r="O1702" s="91">
        <f t="shared" si="130"/>
        <v>1</v>
      </c>
      <c r="P1702" s="91">
        <f t="shared" si="131"/>
        <v>0</v>
      </c>
      <c r="Q1702" s="91">
        <f t="shared" si="132"/>
        <v>1</v>
      </c>
      <c r="R1702" s="93">
        <f t="shared" si="133"/>
        <v>3.997802734375E-3</v>
      </c>
      <c r="S1702" s="91">
        <f t="shared" si="134"/>
        <v>3.997802734375E-3</v>
      </c>
    </row>
    <row r="1703" spans="1:19" x14ac:dyDescent="0.25">
      <c r="A1703" s="104">
        <v>40626.618449074071</v>
      </c>
      <c r="B1703" s="105">
        <v>59.992000579833984</v>
      </c>
      <c r="C1703" s="106"/>
      <c r="O1703" s="91">
        <f t="shared" si="130"/>
        <v>1</v>
      </c>
      <c r="P1703" s="91">
        <f t="shared" si="131"/>
        <v>0</v>
      </c>
      <c r="Q1703" s="91">
        <f t="shared" si="132"/>
        <v>1</v>
      </c>
      <c r="R1703" s="93">
        <f t="shared" si="133"/>
        <v>4.001617431640625E-3</v>
      </c>
      <c r="S1703" s="91">
        <f t="shared" si="134"/>
        <v>4.001617431640625E-3</v>
      </c>
    </row>
    <row r="1704" spans="1:19" x14ac:dyDescent="0.25">
      <c r="A1704" s="104">
        <v>40626.618472222224</v>
      </c>
      <c r="B1704" s="105">
        <v>59.997001647949219</v>
      </c>
      <c r="C1704" s="106"/>
      <c r="O1704" s="91">
        <f t="shared" si="130"/>
        <v>1</v>
      </c>
      <c r="P1704" s="91">
        <f t="shared" si="131"/>
        <v>0</v>
      </c>
      <c r="Q1704" s="91">
        <f t="shared" si="132"/>
        <v>1</v>
      </c>
      <c r="R1704" s="93">
        <f t="shared" si="133"/>
        <v>5.001068115234375E-3</v>
      </c>
      <c r="S1704" s="91">
        <f t="shared" si="134"/>
        <v>5.001068115234375E-3</v>
      </c>
    </row>
    <row r="1705" spans="1:19" x14ac:dyDescent="0.25">
      <c r="A1705" s="104">
        <v>40626.618495370371</v>
      </c>
      <c r="B1705" s="105">
        <v>60.005001068115234</v>
      </c>
      <c r="C1705" s="106"/>
      <c r="O1705" s="91">
        <f t="shared" si="130"/>
        <v>1</v>
      </c>
      <c r="P1705" s="91">
        <f t="shared" si="131"/>
        <v>1</v>
      </c>
      <c r="Q1705" s="91">
        <f t="shared" si="132"/>
        <v>1</v>
      </c>
      <c r="R1705" s="93">
        <f t="shared" si="133"/>
        <v>7.999420166015625E-3</v>
      </c>
      <c r="S1705" s="91">
        <f t="shared" si="134"/>
        <v>7.999420166015625E-3</v>
      </c>
    </row>
    <row r="1706" spans="1:19" x14ac:dyDescent="0.25">
      <c r="A1706" s="104">
        <v>40626.618518518517</v>
      </c>
      <c r="B1706" s="105">
        <v>60.012001037597656</v>
      </c>
      <c r="C1706" s="106"/>
      <c r="O1706" s="91">
        <f t="shared" si="130"/>
        <v>1</v>
      </c>
      <c r="P1706" s="91">
        <f t="shared" si="131"/>
        <v>1</v>
      </c>
      <c r="Q1706" s="91">
        <f t="shared" si="132"/>
        <v>1</v>
      </c>
      <c r="R1706" s="93">
        <f t="shared" si="133"/>
        <v>6.999969482421875E-3</v>
      </c>
      <c r="S1706" s="91">
        <f t="shared" si="134"/>
        <v>6.999969482421875E-3</v>
      </c>
    </row>
    <row r="1707" spans="1:19" x14ac:dyDescent="0.25">
      <c r="A1707" s="104">
        <v>40626.618541666663</v>
      </c>
      <c r="B1707" s="105">
        <v>60.016998291015625</v>
      </c>
      <c r="C1707" s="106"/>
      <c r="O1707" s="91">
        <f t="shared" si="130"/>
        <v>1</v>
      </c>
      <c r="P1707" s="91">
        <f t="shared" si="131"/>
        <v>1</v>
      </c>
      <c r="Q1707" s="91">
        <f t="shared" si="132"/>
        <v>1</v>
      </c>
      <c r="R1707" s="93">
        <f t="shared" si="133"/>
        <v>4.99725341796875E-3</v>
      </c>
      <c r="S1707" s="91">
        <f t="shared" si="134"/>
        <v>4.99725341796875E-3</v>
      </c>
    </row>
    <row r="1708" spans="1:19" x14ac:dyDescent="0.25">
      <c r="A1708" s="104">
        <v>40626.618564814817</v>
      </c>
      <c r="B1708" s="105">
        <v>60.020999908447266</v>
      </c>
      <c r="C1708" s="106"/>
      <c r="O1708" s="91">
        <f t="shared" si="130"/>
        <v>1</v>
      </c>
      <c r="P1708" s="91">
        <f t="shared" si="131"/>
        <v>1</v>
      </c>
      <c r="Q1708" s="91">
        <f t="shared" si="132"/>
        <v>1</v>
      </c>
      <c r="R1708" s="93">
        <f t="shared" si="133"/>
        <v>4.001617431640625E-3</v>
      </c>
      <c r="S1708" s="91">
        <f t="shared" si="134"/>
        <v>4.001617431640625E-3</v>
      </c>
    </row>
    <row r="1709" spans="1:19" x14ac:dyDescent="0.25">
      <c r="A1709" s="104">
        <v>40626.618587962963</v>
      </c>
      <c r="B1709" s="105">
        <v>60.021999359130859</v>
      </c>
      <c r="C1709" s="106"/>
      <c r="O1709" s="91">
        <f t="shared" si="130"/>
        <v>1</v>
      </c>
      <c r="P1709" s="91">
        <f t="shared" si="131"/>
        <v>1</v>
      </c>
      <c r="Q1709" s="91">
        <f t="shared" si="132"/>
        <v>1</v>
      </c>
      <c r="R1709" s="93">
        <f t="shared" si="133"/>
        <v>9.9945068359375E-4</v>
      </c>
      <c r="S1709" s="91">
        <f t="shared" si="134"/>
        <v>9.9945068359375E-4</v>
      </c>
    </row>
    <row r="1710" spans="1:19" x14ac:dyDescent="0.25">
      <c r="A1710" s="104">
        <v>40626.618611111109</v>
      </c>
      <c r="B1710" s="105">
        <v>60.020000457763672</v>
      </c>
      <c r="C1710" s="106"/>
      <c r="O1710" s="91">
        <f t="shared" si="130"/>
        <v>1</v>
      </c>
      <c r="P1710" s="91">
        <f t="shared" si="131"/>
        <v>1</v>
      </c>
      <c r="Q1710" s="91">
        <f t="shared" si="132"/>
        <v>1</v>
      </c>
      <c r="R1710" s="93">
        <f t="shared" si="133"/>
        <v>-1.9989013671875E-3</v>
      </c>
      <c r="S1710" s="91">
        <f t="shared" si="134"/>
        <v>1.9989013671875E-3</v>
      </c>
    </row>
    <row r="1711" spans="1:19" x14ac:dyDescent="0.25">
      <c r="A1711" s="104">
        <v>40626.618634259263</v>
      </c>
      <c r="B1711" s="105">
        <v>60.016998291015625</v>
      </c>
      <c r="C1711" s="106"/>
      <c r="O1711" s="91">
        <f t="shared" si="130"/>
        <v>1</v>
      </c>
      <c r="P1711" s="91">
        <f t="shared" si="131"/>
        <v>1</v>
      </c>
      <c r="Q1711" s="91">
        <f t="shared" si="132"/>
        <v>1</v>
      </c>
      <c r="R1711" s="93">
        <f t="shared" si="133"/>
        <v>-3.002166748046875E-3</v>
      </c>
      <c r="S1711" s="91">
        <f t="shared" si="134"/>
        <v>3.002166748046875E-3</v>
      </c>
    </row>
    <row r="1712" spans="1:19" x14ac:dyDescent="0.25">
      <c r="A1712" s="104">
        <v>40626.618657407409</v>
      </c>
      <c r="B1712" s="105">
        <v>60.016998291015625</v>
      </c>
      <c r="C1712" s="106"/>
      <c r="O1712" s="91">
        <f t="shared" si="130"/>
        <v>1</v>
      </c>
      <c r="P1712" s="91">
        <f t="shared" si="131"/>
        <v>1</v>
      </c>
      <c r="Q1712" s="91">
        <f t="shared" si="132"/>
        <v>1</v>
      </c>
      <c r="R1712" s="93">
        <f t="shared" si="133"/>
        <v>0</v>
      </c>
      <c r="S1712" s="91">
        <f t="shared" si="134"/>
        <v>0</v>
      </c>
    </row>
    <row r="1713" spans="1:19" x14ac:dyDescent="0.25">
      <c r="A1713" s="104">
        <v>40626.618680555555</v>
      </c>
      <c r="B1713" s="105">
        <v>60.016998291015625</v>
      </c>
      <c r="C1713" s="106"/>
      <c r="O1713" s="91">
        <f t="shared" si="130"/>
        <v>1</v>
      </c>
      <c r="P1713" s="91">
        <f t="shared" si="131"/>
        <v>1</v>
      </c>
      <c r="Q1713" s="91">
        <f t="shared" si="132"/>
        <v>1</v>
      </c>
      <c r="R1713" s="93">
        <f t="shared" si="133"/>
        <v>0</v>
      </c>
      <c r="S1713" s="91">
        <f t="shared" si="134"/>
        <v>0</v>
      </c>
    </row>
    <row r="1714" spans="1:19" x14ac:dyDescent="0.25">
      <c r="A1714" s="104">
        <v>40626.618703703702</v>
      </c>
      <c r="B1714" s="105">
        <v>60.018001556396484</v>
      </c>
      <c r="C1714" s="106"/>
      <c r="O1714" s="91">
        <f t="shared" si="130"/>
        <v>1</v>
      </c>
      <c r="P1714" s="91">
        <f t="shared" si="131"/>
        <v>1</v>
      </c>
      <c r="Q1714" s="91">
        <f t="shared" si="132"/>
        <v>1</v>
      </c>
      <c r="R1714" s="93">
        <f t="shared" si="133"/>
        <v>1.003265380859375E-3</v>
      </c>
      <c r="S1714" s="91">
        <f t="shared" si="134"/>
        <v>1.003265380859375E-3</v>
      </c>
    </row>
    <row r="1715" spans="1:19" x14ac:dyDescent="0.25">
      <c r="A1715" s="104">
        <v>40626.618726851855</v>
      </c>
      <c r="B1715" s="105">
        <v>60.021999359130859</v>
      </c>
      <c r="C1715" s="106"/>
      <c r="O1715" s="91">
        <f t="shared" si="130"/>
        <v>1</v>
      </c>
      <c r="P1715" s="91">
        <f t="shared" si="131"/>
        <v>1</v>
      </c>
      <c r="Q1715" s="91">
        <f t="shared" si="132"/>
        <v>1</v>
      </c>
      <c r="R1715" s="93">
        <f t="shared" si="133"/>
        <v>3.997802734375E-3</v>
      </c>
      <c r="S1715" s="91">
        <f t="shared" si="134"/>
        <v>3.997802734375E-3</v>
      </c>
    </row>
    <row r="1716" spans="1:19" x14ac:dyDescent="0.25">
      <c r="A1716" s="104">
        <v>40626.618750000001</v>
      </c>
      <c r="B1716" s="105">
        <v>60.020999908447266</v>
      </c>
      <c r="C1716" s="106"/>
      <c r="O1716" s="91">
        <f t="shared" si="130"/>
        <v>1</v>
      </c>
      <c r="P1716" s="91">
        <f t="shared" si="131"/>
        <v>1</v>
      </c>
      <c r="Q1716" s="91">
        <f t="shared" si="132"/>
        <v>1</v>
      </c>
      <c r="R1716" s="93">
        <f t="shared" si="133"/>
        <v>-9.9945068359375E-4</v>
      </c>
      <c r="S1716" s="91">
        <f t="shared" si="134"/>
        <v>9.9945068359375E-4</v>
      </c>
    </row>
    <row r="1717" spans="1:19" x14ac:dyDescent="0.25">
      <c r="A1717" s="104">
        <v>40626.618773148148</v>
      </c>
      <c r="B1717" s="105">
        <v>60.022998809814453</v>
      </c>
      <c r="C1717" s="106"/>
      <c r="O1717" s="91">
        <f t="shared" si="130"/>
        <v>1</v>
      </c>
      <c r="P1717" s="91">
        <f t="shared" si="131"/>
        <v>1</v>
      </c>
      <c r="Q1717" s="91">
        <f t="shared" si="132"/>
        <v>1</v>
      </c>
      <c r="R1717" s="93">
        <f t="shared" si="133"/>
        <v>1.9989013671875E-3</v>
      </c>
      <c r="S1717" s="91">
        <f t="shared" si="134"/>
        <v>1.9989013671875E-3</v>
      </c>
    </row>
    <row r="1718" spans="1:19" x14ac:dyDescent="0.25">
      <c r="A1718" s="104">
        <v>40626.618796296294</v>
      </c>
      <c r="B1718" s="105">
        <v>60.020000457763672</v>
      </c>
      <c r="C1718" s="106"/>
      <c r="O1718" s="91">
        <f t="shared" si="130"/>
        <v>1</v>
      </c>
      <c r="P1718" s="91">
        <f t="shared" si="131"/>
        <v>1</v>
      </c>
      <c r="Q1718" s="91">
        <f t="shared" si="132"/>
        <v>1</v>
      </c>
      <c r="R1718" s="93">
        <f t="shared" si="133"/>
        <v>-2.99835205078125E-3</v>
      </c>
      <c r="S1718" s="91">
        <f t="shared" si="134"/>
        <v>2.99835205078125E-3</v>
      </c>
    </row>
    <row r="1719" spans="1:19" x14ac:dyDescent="0.25">
      <c r="A1719" s="104">
        <v>40626.618819444448</v>
      </c>
      <c r="B1719" s="105">
        <v>60.018001556396484</v>
      </c>
      <c r="C1719" s="106"/>
      <c r="O1719" s="91">
        <f t="shared" si="130"/>
        <v>1</v>
      </c>
      <c r="P1719" s="91">
        <f t="shared" si="131"/>
        <v>1</v>
      </c>
      <c r="Q1719" s="91">
        <f t="shared" si="132"/>
        <v>1</v>
      </c>
      <c r="R1719" s="93">
        <f t="shared" si="133"/>
        <v>-1.9989013671875E-3</v>
      </c>
      <c r="S1719" s="91">
        <f t="shared" si="134"/>
        <v>1.9989013671875E-3</v>
      </c>
    </row>
    <row r="1720" spans="1:19" x14ac:dyDescent="0.25">
      <c r="A1720" s="104">
        <v>40626.618842592594</v>
      </c>
      <c r="B1720" s="105">
        <v>60.014999389648438</v>
      </c>
      <c r="C1720" s="106"/>
      <c r="O1720" s="91">
        <f t="shared" si="130"/>
        <v>1</v>
      </c>
      <c r="P1720" s="91">
        <f t="shared" si="131"/>
        <v>1</v>
      </c>
      <c r="Q1720" s="91">
        <f t="shared" si="132"/>
        <v>1</v>
      </c>
      <c r="R1720" s="93">
        <f t="shared" si="133"/>
        <v>-3.002166748046875E-3</v>
      </c>
      <c r="S1720" s="91">
        <f t="shared" si="134"/>
        <v>3.002166748046875E-3</v>
      </c>
    </row>
    <row r="1721" spans="1:19" x14ac:dyDescent="0.25">
      <c r="A1721" s="104">
        <v>40626.61886574074</v>
      </c>
      <c r="B1721" s="105">
        <v>60.015998840332031</v>
      </c>
      <c r="C1721" s="106"/>
      <c r="O1721" s="91">
        <f t="shared" si="130"/>
        <v>1</v>
      </c>
      <c r="P1721" s="91">
        <f t="shared" si="131"/>
        <v>1</v>
      </c>
      <c r="Q1721" s="91">
        <f t="shared" si="132"/>
        <v>1</v>
      </c>
      <c r="R1721" s="93">
        <f t="shared" si="133"/>
        <v>9.9945068359375E-4</v>
      </c>
      <c r="S1721" s="91">
        <f t="shared" si="134"/>
        <v>9.9945068359375E-4</v>
      </c>
    </row>
    <row r="1722" spans="1:19" x14ac:dyDescent="0.25">
      <c r="A1722" s="104">
        <v>40626.618888888886</v>
      </c>
      <c r="B1722" s="105">
        <v>60.016998291015625</v>
      </c>
      <c r="C1722" s="106"/>
      <c r="O1722" s="91">
        <f t="shared" si="130"/>
        <v>1</v>
      </c>
      <c r="P1722" s="91">
        <f t="shared" si="131"/>
        <v>1</v>
      </c>
      <c r="Q1722" s="91">
        <f t="shared" si="132"/>
        <v>1</v>
      </c>
      <c r="R1722" s="93">
        <f t="shared" si="133"/>
        <v>9.9945068359375E-4</v>
      </c>
      <c r="S1722" s="91">
        <f t="shared" si="134"/>
        <v>9.9945068359375E-4</v>
      </c>
    </row>
    <row r="1723" spans="1:19" x14ac:dyDescent="0.25">
      <c r="A1723" s="104">
        <v>40626.61891203704</v>
      </c>
      <c r="B1723" s="105">
        <v>60.019001007080078</v>
      </c>
      <c r="C1723" s="106"/>
      <c r="O1723" s="91">
        <f t="shared" si="130"/>
        <v>1</v>
      </c>
      <c r="P1723" s="91">
        <f t="shared" si="131"/>
        <v>1</v>
      </c>
      <c r="Q1723" s="91">
        <f t="shared" si="132"/>
        <v>1</v>
      </c>
      <c r="R1723" s="93">
        <f t="shared" si="133"/>
        <v>2.002716064453125E-3</v>
      </c>
      <c r="S1723" s="91">
        <f t="shared" si="134"/>
        <v>2.002716064453125E-3</v>
      </c>
    </row>
    <row r="1724" spans="1:19" x14ac:dyDescent="0.25">
      <c r="A1724" s="104">
        <v>40626.618935185186</v>
      </c>
      <c r="B1724" s="105">
        <v>60.020000457763672</v>
      </c>
      <c r="C1724" s="106"/>
      <c r="O1724" s="91">
        <f t="shared" si="130"/>
        <v>1</v>
      </c>
      <c r="P1724" s="91">
        <f t="shared" si="131"/>
        <v>1</v>
      </c>
      <c r="Q1724" s="91">
        <f t="shared" si="132"/>
        <v>1</v>
      </c>
      <c r="R1724" s="93">
        <f t="shared" si="133"/>
        <v>9.9945068359375E-4</v>
      </c>
      <c r="S1724" s="91">
        <f t="shared" si="134"/>
        <v>9.9945068359375E-4</v>
      </c>
    </row>
    <row r="1725" spans="1:19" x14ac:dyDescent="0.25">
      <c r="A1725" s="104">
        <v>40626.618958333333</v>
      </c>
      <c r="B1725" s="105">
        <v>60.016998291015625</v>
      </c>
      <c r="C1725" s="106"/>
      <c r="O1725" s="91">
        <f t="shared" si="130"/>
        <v>1</v>
      </c>
      <c r="P1725" s="91">
        <f t="shared" si="131"/>
        <v>1</v>
      </c>
      <c r="Q1725" s="91">
        <f t="shared" si="132"/>
        <v>1</v>
      </c>
      <c r="R1725" s="93">
        <f t="shared" si="133"/>
        <v>-3.002166748046875E-3</v>
      </c>
      <c r="S1725" s="91">
        <f t="shared" si="134"/>
        <v>3.002166748046875E-3</v>
      </c>
    </row>
    <row r="1726" spans="1:19" x14ac:dyDescent="0.25">
      <c r="A1726" s="104">
        <v>40626.618981481479</v>
      </c>
      <c r="B1726" s="105">
        <v>60.014999389648438</v>
      </c>
      <c r="C1726" s="106"/>
      <c r="O1726" s="91">
        <f t="shared" si="130"/>
        <v>1</v>
      </c>
      <c r="P1726" s="91">
        <f t="shared" si="131"/>
        <v>1</v>
      </c>
      <c r="Q1726" s="91">
        <f t="shared" si="132"/>
        <v>1</v>
      </c>
      <c r="R1726" s="93">
        <f t="shared" si="133"/>
        <v>-1.9989013671875E-3</v>
      </c>
      <c r="S1726" s="91">
        <f t="shared" si="134"/>
        <v>1.9989013671875E-3</v>
      </c>
    </row>
    <row r="1727" spans="1:19" x14ac:dyDescent="0.25">
      <c r="A1727" s="104">
        <v>40626.619004629632</v>
      </c>
      <c r="B1727" s="105">
        <v>60.012001037597656</v>
      </c>
      <c r="C1727" s="106"/>
      <c r="O1727" s="91">
        <f t="shared" si="130"/>
        <v>1</v>
      </c>
      <c r="P1727" s="91">
        <f t="shared" si="131"/>
        <v>1</v>
      </c>
      <c r="Q1727" s="91">
        <f t="shared" si="132"/>
        <v>1</v>
      </c>
      <c r="R1727" s="93">
        <f t="shared" si="133"/>
        <v>-2.99835205078125E-3</v>
      </c>
      <c r="S1727" s="91">
        <f t="shared" si="134"/>
        <v>2.99835205078125E-3</v>
      </c>
    </row>
    <row r="1728" spans="1:19" x14ac:dyDescent="0.25">
      <c r="A1728" s="104">
        <v>40626.619027777779</v>
      </c>
      <c r="B1728" s="105">
        <v>60.008998870849609</v>
      </c>
      <c r="C1728" s="106"/>
      <c r="O1728" s="91">
        <f t="shared" si="130"/>
        <v>1</v>
      </c>
      <c r="P1728" s="91">
        <f t="shared" si="131"/>
        <v>1</v>
      </c>
      <c r="Q1728" s="91">
        <f t="shared" si="132"/>
        <v>1</v>
      </c>
      <c r="R1728" s="93">
        <f t="shared" si="133"/>
        <v>-3.002166748046875E-3</v>
      </c>
      <c r="S1728" s="91">
        <f t="shared" si="134"/>
        <v>3.002166748046875E-3</v>
      </c>
    </row>
    <row r="1729" spans="1:19" x14ac:dyDescent="0.25">
      <c r="A1729" s="104">
        <v>40626.619050925925</v>
      </c>
      <c r="B1729" s="105">
        <v>60.008998870849609</v>
      </c>
      <c r="C1729" s="106"/>
      <c r="O1729" s="91">
        <f t="shared" si="130"/>
        <v>1</v>
      </c>
      <c r="P1729" s="91">
        <f t="shared" si="131"/>
        <v>1</v>
      </c>
      <c r="Q1729" s="91">
        <f t="shared" si="132"/>
        <v>1</v>
      </c>
      <c r="R1729" s="93">
        <f t="shared" si="133"/>
        <v>0</v>
      </c>
      <c r="S1729" s="91">
        <f t="shared" si="134"/>
        <v>0</v>
      </c>
    </row>
    <row r="1730" spans="1:19" x14ac:dyDescent="0.25">
      <c r="A1730" s="104">
        <v>40626.619074074071</v>
      </c>
      <c r="B1730" s="105">
        <v>60.007999420166016</v>
      </c>
      <c r="C1730" s="106"/>
      <c r="O1730" s="91">
        <f t="shared" si="130"/>
        <v>1</v>
      </c>
      <c r="P1730" s="91">
        <f t="shared" si="131"/>
        <v>1</v>
      </c>
      <c r="Q1730" s="91">
        <f t="shared" si="132"/>
        <v>1</v>
      </c>
      <c r="R1730" s="93">
        <f t="shared" si="133"/>
        <v>-9.9945068359375E-4</v>
      </c>
      <c r="S1730" s="91">
        <f t="shared" si="134"/>
        <v>9.9945068359375E-4</v>
      </c>
    </row>
    <row r="1731" spans="1:19" x14ac:dyDescent="0.25">
      <c r="A1731" s="104">
        <v>40626.619097222225</v>
      </c>
      <c r="B1731" s="105">
        <v>60.008998870849609</v>
      </c>
      <c r="C1731" s="106"/>
      <c r="O1731" s="91">
        <f t="shared" si="130"/>
        <v>1</v>
      </c>
      <c r="P1731" s="91">
        <f t="shared" si="131"/>
        <v>1</v>
      </c>
      <c r="Q1731" s="91">
        <f t="shared" si="132"/>
        <v>1</v>
      </c>
      <c r="R1731" s="93">
        <f t="shared" si="133"/>
        <v>9.9945068359375E-4</v>
      </c>
      <c r="S1731" s="91">
        <f t="shared" si="134"/>
        <v>9.9945068359375E-4</v>
      </c>
    </row>
    <row r="1732" spans="1:19" x14ac:dyDescent="0.25">
      <c r="A1732" s="104">
        <v>40626.619120370371</v>
      </c>
      <c r="B1732" s="105">
        <v>60.009998321533203</v>
      </c>
      <c r="C1732" s="106"/>
      <c r="O1732" s="91">
        <f t="shared" si="130"/>
        <v>1</v>
      </c>
      <c r="P1732" s="91">
        <f t="shared" si="131"/>
        <v>1</v>
      </c>
      <c r="Q1732" s="91">
        <f t="shared" si="132"/>
        <v>1</v>
      </c>
      <c r="R1732" s="93">
        <f t="shared" si="133"/>
        <v>9.9945068359375E-4</v>
      </c>
      <c r="S1732" s="91">
        <f t="shared" si="134"/>
        <v>9.9945068359375E-4</v>
      </c>
    </row>
    <row r="1733" spans="1:19" x14ac:dyDescent="0.25">
      <c r="A1733" s="104">
        <v>40626.619143518517</v>
      </c>
      <c r="B1733" s="105">
        <v>60.012001037597656</v>
      </c>
      <c r="C1733" s="106"/>
      <c r="O1733" s="91">
        <f t="shared" si="130"/>
        <v>1</v>
      </c>
      <c r="P1733" s="91">
        <f t="shared" si="131"/>
        <v>1</v>
      </c>
      <c r="Q1733" s="91">
        <f t="shared" si="132"/>
        <v>1</v>
      </c>
      <c r="R1733" s="93">
        <f t="shared" si="133"/>
        <v>2.002716064453125E-3</v>
      </c>
      <c r="S1733" s="91">
        <f t="shared" si="134"/>
        <v>2.002716064453125E-3</v>
      </c>
    </row>
    <row r="1734" spans="1:19" x14ac:dyDescent="0.25">
      <c r="A1734" s="104">
        <v>40626.619166666664</v>
      </c>
      <c r="B1734" s="105">
        <v>60.01300048828125</v>
      </c>
      <c r="C1734" s="106"/>
      <c r="O1734" s="91">
        <f t="shared" si="130"/>
        <v>1</v>
      </c>
      <c r="P1734" s="91">
        <f t="shared" si="131"/>
        <v>1</v>
      </c>
      <c r="Q1734" s="91">
        <f t="shared" si="132"/>
        <v>1</v>
      </c>
      <c r="R1734" s="93">
        <f t="shared" si="133"/>
        <v>9.9945068359375E-4</v>
      </c>
      <c r="S1734" s="91">
        <f t="shared" si="134"/>
        <v>9.9945068359375E-4</v>
      </c>
    </row>
    <row r="1735" spans="1:19" x14ac:dyDescent="0.25">
      <c r="A1735" s="104">
        <v>40626.619189814817</v>
      </c>
      <c r="B1735" s="105">
        <v>60.012001037597656</v>
      </c>
      <c r="C1735" s="106"/>
      <c r="O1735" s="91">
        <f t="shared" si="130"/>
        <v>1</v>
      </c>
      <c r="P1735" s="91">
        <f t="shared" si="131"/>
        <v>1</v>
      </c>
      <c r="Q1735" s="91">
        <f t="shared" si="132"/>
        <v>1</v>
      </c>
      <c r="R1735" s="93">
        <f t="shared" si="133"/>
        <v>-9.9945068359375E-4</v>
      </c>
      <c r="S1735" s="91">
        <f t="shared" si="134"/>
        <v>9.9945068359375E-4</v>
      </c>
    </row>
    <row r="1736" spans="1:19" x14ac:dyDescent="0.25">
      <c r="A1736" s="104">
        <v>40626.619212962964</v>
      </c>
      <c r="B1736" s="105">
        <v>60.014999389648438</v>
      </c>
      <c r="C1736" s="106"/>
      <c r="O1736" s="91">
        <f t="shared" ref="O1736:O1799" si="135">IF(ROW()&lt;$O$5,0,1)</f>
        <v>1</v>
      </c>
      <c r="P1736" s="91">
        <f t="shared" ref="P1736:P1799" si="136">IF((O1736=1)*(B1736&gt;$P$2),1,0)</f>
        <v>1</v>
      </c>
      <c r="Q1736" s="91">
        <f t="shared" si="132"/>
        <v>1</v>
      </c>
      <c r="R1736" s="93">
        <f t="shared" si="133"/>
        <v>2.99835205078125E-3</v>
      </c>
      <c r="S1736" s="91">
        <f t="shared" si="134"/>
        <v>2.99835205078125E-3</v>
      </c>
    </row>
    <row r="1737" spans="1:19" x14ac:dyDescent="0.25">
      <c r="A1737" s="104">
        <v>40626.61923611111</v>
      </c>
      <c r="B1737" s="105">
        <v>60.020000457763672</v>
      </c>
      <c r="C1737" s="106"/>
      <c r="O1737" s="91">
        <f t="shared" si="135"/>
        <v>1</v>
      </c>
      <c r="P1737" s="91">
        <f t="shared" si="136"/>
        <v>1</v>
      </c>
      <c r="Q1737" s="91">
        <f t="shared" ref="Q1737:Q1800" si="137">IF(ROW()&lt;O$3,0,1)</f>
        <v>1</v>
      </c>
      <c r="R1737" s="93">
        <f t="shared" ref="R1737:R1800" si="138">B1737-B1736</f>
        <v>5.001068115234375E-3</v>
      </c>
      <c r="S1737" s="91">
        <f t="shared" ref="S1737:S1800" si="139">ABS(R1737)</f>
        <v>5.001068115234375E-3</v>
      </c>
    </row>
    <row r="1738" spans="1:19" x14ac:dyDescent="0.25">
      <c r="A1738" s="104">
        <v>40626.619259259256</v>
      </c>
      <c r="B1738" s="105">
        <v>60.021999359130859</v>
      </c>
      <c r="C1738" s="106"/>
      <c r="O1738" s="91">
        <f t="shared" si="135"/>
        <v>1</v>
      </c>
      <c r="P1738" s="91">
        <f t="shared" si="136"/>
        <v>1</v>
      </c>
      <c r="Q1738" s="91">
        <f t="shared" si="137"/>
        <v>1</v>
      </c>
      <c r="R1738" s="93">
        <f t="shared" si="138"/>
        <v>1.9989013671875E-3</v>
      </c>
      <c r="S1738" s="91">
        <f t="shared" si="139"/>
        <v>1.9989013671875E-3</v>
      </c>
    </row>
    <row r="1739" spans="1:19" x14ac:dyDescent="0.25">
      <c r="A1739" s="104">
        <v>40626.61928240741</v>
      </c>
      <c r="B1739" s="105">
        <v>60.020000457763672</v>
      </c>
      <c r="C1739" s="106"/>
      <c r="O1739" s="91">
        <f t="shared" si="135"/>
        <v>1</v>
      </c>
      <c r="P1739" s="91">
        <f t="shared" si="136"/>
        <v>1</v>
      </c>
      <c r="Q1739" s="91">
        <f t="shared" si="137"/>
        <v>1</v>
      </c>
      <c r="R1739" s="93">
        <f t="shared" si="138"/>
        <v>-1.9989013671875E-3</v>
      </c>
      <c r="S1739" s="91">
        <f t="shared" si="139"/>
        <v>1.9989013671875E-3</v>
      </c>
    </row>
    <row r="1740" spans="1:19" x14ac:dyDescent="0.25">
      <c r="A1740" s="104">
        <v>40626.619305555556</v>
      </c>
      <c r="B1740" s="105">
        <v>60.019001007080078</v>
      </c>
      <c r="C1740" s="106"/>
      <c r="O1740" s="91">
        <f t="shared" si="135"/>
        <v>1</v>
      </c>
      <c r="P1740" s="91">
        <f t="shared" si="136"/>
        <v>1</v>
      </c>
      <c r="Q1740" s="91">
        <f t="shared" si="137"/>
        <v>1</v>
      </c>
      <c r="R1740" s="93">
        <f t="shared" si="138"/>
        <v>-9.9945068359375E-4</v>
      </c>
      <c r="S1740" s="91">
        <f t="shared" si="139"/>
        <v>9.9945068359375E-4</v>
      </c>
    </row>
    <row r="1741" spans="1:19" x14ac:dyDescent="0.25">
      <c r="A1741" s="104">
        <v>40626.619328703702</v>
      </c>
      <c r="B1741" s="105">
        <v>60.018001556396484</v>
      </c>
      <c r="C1741" s="106"/>
      <c r="O1741" s="91">
        <f t="shared" si="135"/>
        <v>1</v>
      </c>
      <c r="P1741" s="91">
        <f t="shared" si="136"/>
        <v>1</v>
      </c>
      <c r="Q1741" s="91">
        <f t="shared" si="137"/>
        <v>1</v>
      </c>
      <c r="R1741" s="93">
        <f t="shared" si="138"/>
        <v>-9.9945068359375E-4</v>
      </c>
      <c r="S1741" s="91">
        <f t="shared" si="139"/>
        <v>9.9945068359375E-4</v>
      </c>
    </row>
    <row r="1742" spans="1:19" x14ac:dyDescent="0.25">
      <c r="A1742" s="104">
        <v>40626.619351851848</v>
      </c>
      <c r="B1742" s="105">
        <v>60.018001556396484</v>
      </c>
      <c r="C1742" s="106"/>
      <c r="O1742" s="91">
        <f t="shared" si="135"/>
        <v>1</v>
      </c>
      <c r="P1742" s="91">
        <f t="shared" si="136"/>
        <v>1</v>
      </c>
      <c r="Q1742" s="91">
        <f t="shared" si="137"/>
        <v>1</v>
      </c>
      <c r="R1742" s="93">
        <f t="shared" si="138"/>
        <v>0</v>
      </c>
      <c r="S1742" s="91">
        <f t="shared" si="139"/>
        <v>0</v>
      </c>
    </row>
    <row r="1743" spans="1:19" x14ac:dyDescent="0.25">
      <c r="A1743" s="104">
        <v>40626.619375000002</v>
      </c>
      <c r="B1743" s="105">
        <v>60.018001556396484</v>
      </c>
      <c r="C1743" s="106"/>
      <c r="O1743" s="91">
        <f t="shared" si="135"/>
        <v>1</v>
      </c>
      <c r="P1743" s="91">
        <f t="shared" si="136"/>
        <v>1</v>
      </c>
      <c r="Q1743" s="91">
        <f t="shared" si="137"/>
        <v>1</v>
      </c>
      <c r="R1743" s="93">
        <f t="shared" si="138"/>
        <v>0</v>
      </c>
      <c r="S1743" s="91">
        <f t="shared" si="139"/>
        <v>0</v>
      </c>
    </row>
    <row r="1744" spans="1:19" x14ac:dyDescent="0.25">
      <c r="A1744" s="104">
        <v>40626.619398148148</v>
      </c>
      <c r="B1744" s="105">
        <v>60.015998840332031</v>
      </c>
      <c r="C1744" s="106"/>
      <c r="O1744" s="91">
        <f t="shared" si="135"/>
        <v>1</v>
      </c>
      <c r="P1744" s="91">
        <f t="shared" si="136"/>
        <v>1</v>
      </c>
      <c r="Q1744" s="91">
        <f t="shared" si="137"/>
        <v>1</v>
      </c>
      <c r="R1744" s="93">
        <f t="shared" si="138"/>
        <v>-2.002716064453125E-3</v>
      </c>
      <c r="S1744" s="91">
        <f t="shared" si="139"/>
        <v>2.002716064453125E-3</v>
      </c>
    </row>
    <row r="1745" spans="1:19" x14ac:dyDescent="0.25">
      <c r="A1745" s="104">
        <v>40626.619421296295</v>
      </c>
      <c r="B1745" s="105">
        <v>60.014999389648438</v>
      </c>
      <c r="C1745" s="106"/>
      <c r="O1745" s="91">
        <f t="shared" si="135"/>
        <v>1</v>
      </c>
      <c r="P1745" s="91">
        <f t="shared" si="136"/>
        <v>1</v>
      </c>
      <c r="Q1745" s="91">
        <f t="shared" si="137"/>
        <v>1</v>
      </c>
      <c r="R1745" s="93">
        <f t="shared" si="138"/>
        <v>-9.9945068359375E-4</v>
      </c>
      <c r="S1745" s="91">
        <f t="shared" si="139"/>
        <v>9.9945068359375E-4</v>
      </c>
    </row>
    <row r="1746" spans="1:19" x14ac:dyDescent="0.25">
      <c r="A1746" s="104">
        <v>40626.619444444441</v>
      </c>
      <c r="B1746" s="105">
        <v>60.01300048828125</v>
      </c>
      <c r="C1746" s="106"/>
      <c r="O1746" s="91">
        <f t="shared" si="135"/>
        <v>1</v>
      </c>
      <c r="P1746" s="91">
        <f t="shared" si="136"/>
        <v>1</v>
      </c>
      <c r="Q1746" s="91">
        <f t="shared" si="137"/>
        <v>1</v>
      </c>
      <c r="R1746" s="93">
        <f t="shared" si="138"/>
        <v>-1.9989013671875E-3</v>
      </c>
      <c r="S1746" s="91">
        <f t="shared" si="139"/>
        <v>1.9989013671875E-3</v>
      </c>
    </row>
    <row r="1747" spans="1:19" x14ac:dyDescent="0.25">
      <c r="A1747" s="104">
        <v>40626.619467592594</v>
      </c>
      <c r="B1747" s="105">
        <v>60.011001586914063</v>
      </c>
      <c r="C1747" s="106"/>
      <c r="O1747" s="91">
        <f t="shared" si="135"/>
        <v>1</v>
      </c>
      <c r="P1747" s="91">
        <f t="shared" si="136"/>
        <v>1</v>
      </c>
      <c r="Q1747" s="91">
        <f t="shared" si="137"/>
        <v>1</v>
      </c>
      <c r="R1747" s="93">
        <f t="shared" si="138"/>
        <v>-1.9989013671875E-3</v>
      </c>
      <c r="S1747" s="91">
        <f t="shared" si="139"/>
        <v>1.9989013671875E-3</v>
      </c>
    </row>
    <row r="1748" spans="1:19" x14ac:dyDescent="0.25">
      <c r="A1748" s="104">
        <v>40626.619490740741</v>
      </c>
      <c r="B1748" s="105">
        <v>60.005001068115234</v>
      </c>
      <c r="C1748" s="106"/>
      <c r="O1748" s="91">
        <f t="shared" si="135"/>
        <v>1</v>
      </c>
      <c r="P1748" s="91">
        <f t="shared" si="136"/>
        <v>1</v>
      </c>
      <c r="Q1748" s="91">
        <f t="shared" si="137"/>
        <v>1</v>
      </c>
      <c r="R1748" s="93">
        <f t="shared" si="138"/>
        <v>-6.000518798828125E-3</v>
      </c>
      <c r="S1748" s="91">
        <f t="shared" si="139"/>
        <v>6.000518798828125E-3</v>
      </c>
    </row>
    <row r="1749" spans="1:19" x14ac:dyDescent="0.25">
      <c r="A1749" s="104">
        <v>40626.619513888887</v>
      </c>
      <c r="B1749" s="105">
        <v>60.000999450683594</v>
      </c>
      <c r="C1749" s="106"/>
      <c r="O1749" s="91">
        <f t="shared" si="135"/>
        <v>1</v>
      </c>
      <c r="P1749" s="91">
        <f t="shared" si="136"/>
        <v>1</v>
      </c>
      <c r="Q1749" s="91">
        <f t="shared" si="137"/>
        <v>1</v>
      </c>
      <c r="R1749" s="93">
        <f t="shared" si="138"/>
        <v>-4.001617431640625E-3</v>
      </c>
      <c r="S1749" s="91">
        <f t="shared" si="139"/>
        <v>4.001617431640625E-3</v>
      </c>
    </row>
    <row r="1750" spans="1:19" x14ac:dyDescent="0.25">
      <c r="A1750" s="104">
        <v>40626.619537037041</v>
      </c>
      <c r="B1750" s="105">
        <v>59.998001098632813</v>
      </c>
      <c r="C1750" s="106"/>
      <c r="O1750" s="91">
        <f t="shared" si="135"/>
        <v>1</v>
      </c>
      <c r="P1750" s="91">
        <f t="shared" si="136"/>
        <v>0</v>
      </c>
      <c r="Q1750" s="91">
        <f t="shared" si="137"/>
        <v>1</v>
      </c>
      <c r="R1750" s="93">
        <f t="shared" si="138"/>
        <v>-2.99835205078125E-3</v>
      </c>
      <c r="S1750" s="91">
        <f t="shared" si="139"/>
        <v>2.99835205078125E-3</v>
      </c>
    </row>
    <row r="1751" spans="1:19" x14ac:dyDescent="0.25">
      <c r="A1751" s="104">
        <v>40626.619560185187</v>
      </c>
      <c r="B1751" s="105">
        <v>59.995998382568359</v>
      </c>
      <c r="C1751" s="106"/>
      <c r="O1751" s="91">
        <f t="shared" si="135"/>
        <v>1</v>
      </c>
      <c r="P1751" s="91">
        <f t="shared" si="136"/>
        <v>0</v>
      </c>
      <c r="Q1751" s="91">
        <f t="shared" si="137"/>
        <v>1</v>
      </c>
      <c r="R1751" s="93">
        <f t="shared" si="138"/>
        <v>-2.002716064453125E-3</v>
      </c>
      <c r="S1751" s="91">
        <f t="shared" si="139"/>
        <v>2.002716064453125E-3</v>
      </c>
    </row>
    <row r="1752" spans="1:19" x14ac:dyDescent="0.25">
      <c r="A1752" s="104">
        <v>40626.619583333333</v>
      </c>
      <c r="B1752" s="105">
        <v>59.997001647949219</v>
      </c>
      <c r="C1752" s="106"/>
      <c r="O1752" s="91">
        <f t="shared" si="135"/>
        <v>1</v>
      </c>
      <c r="P1752" s="91">
        <f t="shared" si="136"/>
        <v>0</v>
      </c>
      <c r="Q1752" s="91">
        <f t="shared" si="137"/>
        <v>1</v>
      </c>
      <c r="R1752" s="93">
        <f t="shared" si="138"/>
        <v>1.003265380859375E-3</v>
      </c>
      <c r="S1752" s="91">
        <f t="shared" si="139"/>
        <v>1.003265380859375E-3</v>
      </c>
    </row>
    <row r="1753" spans="1:19" x14ac:dyDescent="0.25">
      <c r="A1753" s="104">
        <v>40626.619606481479</v>
      </c>
      <c r="B1753" s="105">
        <v>59.998001098632813</v>
      </c>
      <c r="C1753" s="106"/>
      <c r="O1753" s="91">
        <f t="shared" si="135"/>
        <v>1</v>
      </c>
      <c r="P1753" s="91">
        <f t="shared" si="136"/>
        <v>0</v>
      </c>
      <c r="Q1753" s="91">
        <f t="shared" si="137"/>
        <v>1</v>
      </c>
      <c r="R1753" s="93">
        <f t="shared" si="138"/>
        <v>9.9945068359375E-4</v>
      </c>
      <c r="S1753" s="91">
        <f t="shared" si="139"/>
        <v>9.9945068359375E-4</v>
      </c>
    </row>
    <row r="1754" spans="1:19" x14ac:dyDescent="0.25">
      <c r="A1754" s="104">
        <v>40626.619629629633</v>
      </c>
      <c r="B1754" s="105">
        <v>60</v>
      </c>
      <c r="C1754" s="106"/>
      <c r="O1754" s="91">
        <f t="shared" si="135"/>
        <v>1</v>
      </c>
      <c r="P1754" s="91">
        <f t="shared" si="136"/>
        <v>0</v>
      </c>
      <c r="Q1754" s="91">
        <f t="shared" si="137"/>
        <v>1</v>
      </c>
      <c r="R1754" s="93">
        <f t="shared" si="138"/>
        <v>1.9989013671875E-3</v>
      </c>
      <c r="S1754" s="91">
        <f t="shared" si="139"/>
        <v>1.9989013671875E-3</v>
      </c>
    </row>
    <row r="1755" spans="1:19" x14ac:dyDescent="0.25">
      <c r="A1755" s="104">
        <v>40626.619652777779</v>
      </c>
      <c r="B1755" s="105">
        <v>60.002998352050781</v>
      </c>
      <c r="C1755" s="106"/>
      <c r="O1755" s="91">
        <f t="shared" si="135"/>
        <v>1</v>
      </c>
      <c r="P1755" s="91">
        <f t="shared" si="136"/>
        <v>1</v>
      </c>
      <c r="Q1755" s="91">
        <f t="shared" si="137"/>
        <v>1</v>
      </c>
      <c r="R1755" s="93">
        <f t="shared" si="138"/>
        <v>2.99835205078125E-3</v>
      </c>
      <c r="S1755" s="91">
        <f t="shared" si="139"/>
        <v>2.99835205078125E-3</v>
      </c>
    </row>
    <row r="1756" spans="1:19" x14ac:dyDescent="0.25">
      <c r="A1756" s="104">
        <v>40626.619675925926</v>
      </c>
      <c r="B1756" s="105">
        <v>59.999000549316406</v>
      </c>
      <c r="C1756" s="106"/>
      <c r="O1756" s="91">
        <f t="shared" si="135"/>
        <v>1</v>
      </c>
      <c r="P1756" s="91">
        <f t="shared" si="136"/>
        <v>0</v>
      </c>
      <c r="Q1756" s="91">
        <f t="shared" si="137"/>
        <v>1</v>
      </c>
      <c r="R1756" s="93">
        <f t="shared" si="138"/>
        <v>-3.997802734375E-3</v>
      </c>
      <c r="S1756" s="91">
        <f t="shared" si="139"/>
        <v>3.997802734375E-3</v>
      </c>
    </row>
    <row r="1757" spans="1:19" x14ac:dyDescent="0.25">
      <c r="A1757" s="104">
        <v>40626.619699074072</v>
      </c>
      <c r="B1757" s="105">
        <v>60.000999450683594</v>
      </c>
      <c r="C1757" s="106"/>
      <c r="O1757" s="91">
        <f t="shared" si="135"/>
        <v>1</v>
      </c>
      <c r="P1757" s="91">
        <f t="shared" si="136"/>
        <v>1</v>
      </c>
      <c r="Q1757" s="91">
        <f t="shared" si="137"/>
        <v>1</v>
      </c>
      <c r="R1757" s="93">
        <f t="shared" si="138"/>
        <v>1.9989013671875E-3</v>
      </c>
      <c r="S1757" s="91">
        <f t="shared" si="139"/>
        <v>1.9989013671875E-3</v>
      </c>
    </row>
    <row r="1758" spans="1:19" x14ac:dyDescent="0.25">
      <c r="A1758" s="104">
        <v>40626.619722222225</v>
      </c>
      <c r="B1758" s="105">
        <v>59.986000061035156</v>
      </c>
      <c r="C1758" s="106"/>
      <c r="O1758" s="91">
        <f t="shared" si="135"/>
        <v>1</v>
      </c>
      <c r="P1758" s="91">
        <f t="shared" si="136"/>
        <v>0</v>
      </c>
      <c r="Q1758" s="91">
        <f t="shared" si="137"/>
        <v>1</v>
      </c>
      <c r="R1758" s="93">
        <f t="shared" si="138"/>
        <v>-1.49993896484375E-2</v>
      </c>
      <c r="S1758" s="91">
        <f t="shared" si="139"/>
        <v>1.49993896484375E-2</v>
      </c>
    </row>
    <row r="1759" spans="1:19" x14ac:dyDescent="0.25">
      <c r="A1759" s="104">
        <v>40626.619745370372</v>
      </c>
      <c r="B1759" s="105">
        <v>59.9739990234375</v>
      </c>
      <c r="C1759" s="106"/>
      <c r="O1759" s="91">
        <f t="shared" si="135"/>
        <v>1</v>
      </c>
      <c r="P1759" s="91">
        <f t="shared" si="136"/>
        <v>0</v>
      </c>
      <c r="Q1759" s="91">
        <f t="shared" si="137"/>
        <v>1</v>
      </c>
      <c r="R1759" s="93">
        <f t="shared" si="138"/>
        <v>-1.200103759765625E-2</v>
      </c>
      <c r="S1759" s="91">
        <f t="shared" si="139"/>
        <v>1.200103759765625E-2</v>
      </c>
    </row>
    <row r="1760" spans="1:19" x14ac:dyDescent="0.25">
      <c r="A1760" s="104">
        <v>40626.619768518518</v>
      </c>
      <c r="B1760" s="105">
        <v>59.969001770019531</v>
      </c>
      <c r="C1760" s="106"/>
      <c r="O1760" s="91">
        <f t="shared" si="135"/>
        <v>1</v>
      </c>
      <c r="P1760" s="91">
        <f t="shared" si="136"/>
        <v>0</v>
      </c>
      <c r="Q1760" s="91">
        <f t="shared" si="137"/>
        <v>1</v>
      </c>
      <c r="R1760" s="93">
        <f t="shared" si="138"/>
        <v>-4.99725341796875E-3</v>
      </c>
      <c r="S1760" s="91">
        <f t="shared" si="139"/>
        <v>4.99725341796875E-3</v>
      </c>
    </row>
    <row r="1761" spans="1:19" x14ac:dyDescent="0.25">
      <c r="A1761" s="104">
        <v>40626.619791666664</v>
      </c>
      <c r="B1761" s="105">
        <v>59.966999053955078</v>
      </c>
      <c r="C1761" s="106"/>
      <c r="O1761" s="91">
        <f t="shared" si="135"/>
        <v>1</v>
      </c>
      <c r="P1761" s="91">
        <f t="shared" si="136"/>
        <v>0</v>
      </c>
      <c r="Q1761" s="91">
        <f t="shared" si="137"/>
        <v>1</v>
      </c>
      <c r="R1761" s="93">
        <f t="shared" si="138"/>
        <v>-2.002716064453125E-3</v>
      </c>
      <c r="S1761" s="91">
        <f t="shared" si="139"/>
        <v>2.002716064453125E-3</v>
      </c>
    </row>
    <row r="1762" spans="1:19" x14ac:dyDescent="0.25">
      <c r="A1762" s="104">
        <v>40626.619814814818</v>
      </c>
      <c r="B1762" s="105">
        <v>59.967998504638672</v>
      </c>
      <c r="C1762" s="106"/>
      <c r="O1762" s="91">
        <f t="shared" si="135"/>
        <v>1</v>
      </c>
      <c r="P1762" s="91">
        <f t="shared" si="136"/>
        <v>0</v>
      </c>
      <c r="Q1762" s="91">
        <f t="shared" si="137"/>
        <v>1</v>
      </c>
      <c r="R1762" s="93">
        <f t="shared" si="138"/>
        <v>9.9945068359375E-4</v>
      </c>
      <c r="S1762" s="91">
        <f t="shared" si="139"/>
        <v>9.9945068359375E-4</v>
      </c>
    </row>
    <row r="1763" spans="1:19" x14ac:dyDescent="0.25">
      <c r="A1763" s="104">
        <v>40626.619837962964</v>
      </c>
      <c r="B1763" s="105">
        <v>59.967998504638672</v>
      </c>
      <c r="C1763" s="106"/>
      <c r="O1763" s="91">
        <f t="shared" si="135"/>
        <v>1</v>
      </c>
      <c r="P1763" s="91">
        <f t="shared" si="136"/>
        <v>0</v>
      </c>
      <c r="Q1763" s="91">
        <f t="shared" si="137"/>
        <v>1</v>
      </c>
      <c r="R1763" s="93">
        <f t="shared" si="138"/>
        <v>0</v>
      </c>
      <c r="S1763" s="91">
        <f t="shared" si="139"/>
        <v>0</v>
      </c>
    </row>
    <row r="1764" spans="1:19" x14ac:dyDescent="0.25">
      <c r="A1764" s="104">
        <v>40626.61986111111</v>
      </c>
      <c r="B1764" s="105">
        <v>59.965999603271484</v>
      </c>
      <c r="C1764" s="106"/>
      <c r="O1764" s="91">
        <f t="shared" si="135"/>
        <v>1</v>
      </c>
      <c r="P1764" s="91">
        <f t="shared" si="136"/>
        <v>0</v>
      </c>
      <c r="Q1764" s="91">
        <f t="shared" si="137"/>
        <v>1</v>
      </c>
      <c r="R1764" s="93">
        <f t="shared" si="138"/>
        <v>-1.9989013671875E-3</v>
      </c>
      <c r="S1764" s="91">
        <f t="shared" si="139"/>
        <v>1.9989013671875E-3</v>
      </c>
    </row>
    <row r="1765" spans="1:19" x14ac:dyDescent="0.25">
      <c r="A1765" s="104">
        <v>40626.619884259257</v>
      </c>
      <c r="B1765" s="105">
        <v>59.966999053955078</v>
      </c>
      <c r="C1765" s="106"/>
      <c r="O1765" s="91">
        <f t="shared" si="135"/>
        <v>1</v>
      </c>
      <c r="P1765" s="91">
        <f t="shared" si="136"/>
        <v>0</v>
      </c>
      <c r="Q1765" s="91">
        <f t="shared" si="137"/>
        <v>1</v>
      </c>
      <c r="R1765" s="93">
        <f t="shared" si="138"/>
        <v>9.9945068359375E-4</v>
      </c>
      <c r="S1765" s="91">
        <f t="shared" si="139"/>
        <v>9.9945068359375E-4</v>
      </c>
    </row>
    <row r="1766" spans="1:19" x14ac:dyDescent="0.25">
      <c r="A1766" s="104">
        <v>40626.61990740741</v>
      </c>
      <c r="B1766" s="105">
        <v>59.967998504638672</v>
      </c>
      <c r="C1766" s="106"/>
      <c r="O1766" s="91">
        <f t="shared" si="135"/>
        <v>1</v>
      </c>
      <c r="P1766" s="91">
        <f t="shared" si="136"/>
        <v>0</v>
      </c>
      <c r="Q1766" s="91">
        <f t="shared" si="137"/>
        <v>1</v>
      </c>
      <c r="R1766" s="93">
        <f t="shared" si="138"/>
        <v>9.9945068359375E-4</v>
      </c>
      <c r="S1766" s="91">
        <f t="shared" si="139"/>
        <v>9.9945068359375E-4</v>
      </c>
    </row>
    <row r="1767" spans="1:19" x14ac:dyDescent="0.25">
      <c r="A1767" s="104">
        <v>40626.619930555556</v>
      </c>
      <c r="B1767" s="105">
        <v>59.965999603271484</v>
      </c>
      <c r="C1767" s="106"/>
      <c r="O1767" s="91">
        <f t="shared" si="135"/>
        <v>1</v>
      </c>
      <c r="P1767" s="91">
        <f t="shared" si="136"/>
        <v>0</v>
      </c>
      <c r="Q1767" s="91">
        <f t="shared" si="137"/>
        <v>1</v>
      </c>
      <c r="R1767" s="93">
        <f t="shared" si="138"/>
        <v>-1.9989013671875E-3</v>
      </c>
      <c r="S1767" s="91">
        <f t="shared" si="139"/>
        <v>1.9989013671875E-3</v>
      </c>
    </row>
    <row r="1768" spans="1:19" x14ac:dyDescent="0.25">
      <c r="A1768" s="104">
        <v>40626.619953703703</v>
      </c>
      <c r="B1768" s="105">
        <v>59.965000152587891</v>
      </c>
      <c r="C1768" s="106"/>
      <c r="O1768" s="91">
        <f t="shared" si="135"/>
        <v>1</v>
      </c>
      <c r="P1768" s="91">
        <f t="shared" si="136"/>
        <v>0</v>
      </c>
      <c r="Q1768" s="91">
        <f t="shared" si="137"/>
        <v>1</v>
      </c>
      <c r="R1768" s="93">
        <f t="shared" si="138"/>
        <v>-9.9945068359375E-4</v>
      </c>
      <c r="S1768" s="91">
        <f t="shared" si="139"/>
        <v>9.9945068359375E-4</v>
      </c>
    </row>
    <row r="1769" spans="1:19" x14ac:dyDescent="0.25">
      <c r="A1769" s="104">
        <v>40626.619976851849</v>
      </c>
      <c r="B1769" s="105">
        <v>59.964000701904297</v>
      </c>
      <c r="C1769" s="106"/>
      <c r="O1769" s="91">
        <f t="shared" si="135"/>
        <v>1</v>
      </c>
      <c r="P1769" s="91">
        <f t="shared" si="136"/>
        <v>0</v>
      </c>
      <c r="Q1769" s="91">
        <f t="shared" si="137"/>
        <v>1</v>
      </c>
      <c r="R1769" s="93">
        <f t="shared" si="138"/>
        <v>-9.9945068359375E-4</v>
      </c>
      <c r="S1769" s="91">
        <f t="shared" si="139"/>
        <v>9.9945068359375E-4</v>
      </c>
    </row>
    <row r="1770" spans="1:19" x14ac:dyDescent="0.25">
      <c r="A1770" s="104">
        <v>40626.620000000003</v>
      </c>
      <c r="B1770" s="105">
        <v>59.964000701904297</v>
      </c>
      <c r="C1770" s="106"/>
      <c r="O1770" s="91">
        <f t="shared" si="135"/>
        <v>1</v>
      </c>
      <c r="P1770" s="91">
        <f t="shared" si="136"/>
        <v>0</v>
      </c>
      <c r="Q1770" s="91">
        <f t="shared" si="137"/>
        <v>1</v>
      </c>
      <c r="R1770" s="93">
        <f t="shared" si="138"/>
        <v>0</v>
      </c>
      <c r="S1770" s="91">
        <f t="shared" si="139"/>
        <v>0</v>
      </c>
    </row>
    <row r="1771" spans="1:19" x14ac:dyDescent="0.25">
      <c r="A1771" s="104">
        <v>40626.620023148149</v>
      </c>
      <c r="B1771" s="105">
        <v>59.96099853515625</v>
      </c>
      <c r="C1771" s="106"/>
      <c r="O1771" s="91">
        <f t="shared" si="135"/>
        <v>1</v>
      </c>
      <c r="P1771" s="91">
        <f t="shared" si="136"/>
        <v>0</v>
      </c>
      <c r="Q1771" s="91">
        <f t="shared" si="137"/>
        <v>1</v>
      </c>
      <c r="R1771" s="93">
        <f t="shared" si="138"/>
        <v>-3.002166748046875E-3</v>
      </c>
      <c r="S1771" s="91">
        <f t="shared" si="139"/>
        <v>3.002166748046875E-3</v>
      </c>
    </row>
    <row r="1772" spans="1:19" x14ac:dyDescent="0.25">
      <c r="A1772" s="104">
        <v>40626.620046296295</v>
      </c>
      <c r="B1772" s="105">
        <v>59.963001251220703</v>
      </c>
      <c r="C1772" s="106"/>
      <c r="O1772" s="91">
        <f t="shared" si="135"/>
        <v>1</v>
      </c>
      <c r="P1772" s="91">
        <f t="shared" si="136"/>
        <v>0</v>
      </c>
      <c r="Q1772" s="91">
        <f t="shared" si="137"/>
        <v>1</v>
      </c>
      <c r="R1772" s="93">
        <f t="shared" si="138"/>
        <v>2.002716064453125E-3</v>
      </c>
      <c r="S1772" s="91">
        <f t="shared" si="139"/>
        <v>2.002716064453125E-3</v>
      </c>
    </row>
    <row r="1773" spans="1:19" x14ac:dyDescent="0.25">
      <c r="A1773" s="104">
        <v>40626.620069444441</v>
      </c>
      <c r="B1773" s="105">
        <v>59.972000122070313</v>
      </c>
      <c r="C1773" s="106"/>
      <c r="O1773" s="91">
        <f t="shared" si="135"/>
        <v>1</v>
      </c>
      <c r="P1773" s="91">
        <f t="shared" si="136"/>
        <v>0</v>
      </c>
      <c r="Q1773" s="91">
        <f t="shared" si="137"/>
        <v>1</v>
      </c>
      <c r="R1773" s="93">
        <f t="shared" si="138"/>
        <v>8.998870849609375E-3</v>
      </c>
      <c r="S1773" s="91">
        <f t="shared" si="139"/>
        <v>8.998870849609375E-3</v>
      </c>
    </row>
    <row r="1774" spans="1:19" x14ac:dyDescent="0.25">
      <c r="A1774" s="104">
        <v>40626.620092592595</v>
      </c>
      <c r="B1774" s="105">
        <v>59.971000671386719</v>
      </c>
      <c r="C1774" s="106"/>
      <c r="O1774" s="91">
        <f t="shared" si="135"/>
        <v>1</v>
      </c>
      <c r="P1774" s="91">
        <f t="shared" si="136"/>
        <v>0</v>
      </c>
      <c r="Q1774" s="91">
        <f t="shared" si="137"/>
        <v>1</v>
      </c>
      <c r="R1774" s="93">
        <f t="shared" si="138"/>
        <v>-9.9945068359375E-4</v>
      </c>
      <c r="S1774" s="91">
        <f t="shared" si="139"/>
        <v>9.9945068359375E-4</v>
      </c>
    </row>
    <row r="1775" spans="1:19" x14ac:dyDescent="0.25">
      <c r="A1775" s="104">
        <v>40626.620115740741</v>
      </c>
      <c r="B1775" s="105">
        <v>59.976001739501953</v>
      </c>
      <c r="C1775" s="106"/>
      <c r="O1775" s="91">
        <f t="shared" si="135"/>
        <v>1</v>
      </c>
      <c r="P1775" s="91">
        <f t="shared" si="136"/>
        <v>0</v>
      </c>
      <c r="Q1775" s="91">
        <f t="shared" si="137"/>
        <v>1</v>
      </c>
      <c r="R1775" s="93">
        <f t="shared" si="138"/>
        <v>5.001068115234375E-3</v>
      </c>
      <c r="S1775" s="91">
        <f t="shared" si="139"/>
        <v>5.001068115234375E-3</v>
      </c>
    </row>
    <row r="1776" spans="1:19" x14ac:dyDescent="0.25">
      <c r="A1776" s="104">
        <v>40626.620138888888</v>
      </c>
      <c r="B1776" s="105">
        <v>59.978000640869141</v>
      </c>
      <c r="C1776" s="106"/>
      <c r="O1776" s="91">
        <f t="shared" si="135"/>
        <v>1</v>
      </c>
      <c r="P1776" s="91">
        <f t="shared" si="136"/>
        <v>0</v>
      </c>
      <c r="Q1776" s="91">
        <f t="shared" si="137"/>
        <v>1</v>
      </c>
      <c r="R1776" s="93">
        <f t="shared" si="138"/>
        <v>1.9989013671875E-3</v>
      </c>
      <c r="S1776" s="91">
        <f t="shared" si="139"/>
        <v>1.9989013671875E-3</v>
      </c>
    </row>
    <row r="1777" spans="1:19" x14ac:dyDescent="0.25">
      <c r="A1777" s="104">
        <v>40626.620162037034</v>
      </c>
      <c r="B1777" s="105">
        <v>59.978000640869141</v>
      </c>
      <c r="C1777" s="106"/>
      <c r="O1777" s="91">
        <f t="shared" si="135"/>
        <v>1</v>
      </c>
      <c r="P1777" s="91">
        <f t="shared" si="136"/>
        <v>0</v>
      </c>
      <c r="Q1777" s="91">
        <f t="shared" si="137"/>
        <v>1</v>
      </c>
      <c r="R1777" s="93">
        <f t="shared" si="138"/>
        <v>0</v>
      </c>
      <c r="S1777" s="91">
        <f t="shared" si="139"/>
        <v>0</v>
      </c>
    </row>
    <row r="1778" spans="1:19" x14ac:dyDescent="0.25">
      <c r="A1778" s="104">
        <v>40626.620185185187</v>
      </c>
      <c r="B1778" s="105">
        <v>59.980998992919922</v>
      </c>
      <c r="C1778" s="106"/>
      <c r="O1778" s="91">
        <f t="shared" si="135"/>
        <v>1</v>
      </c>
      <c r="P1778" s="91">
        <f t="shared" si="136"/>
        <v>0</v>
      </c>
      <c r="Q1778" s="91">
        <f t="shared" si="137"/>
        <v>1</v>
      </c>
      <c r="R1778" s="93">
        <f t="shared" si="138"/>
        <v>2.99835205078125E-3</v>
      </c>
      <c r="S1778" s="91">
        <f t="shared" si="139"/>
        <v>2.99835205078125E-3</v>
      </c>
    </row>
    <row r="1779" spans="1:19" x14ac:dyDescent="0.25">
      <c r="A1779" s="104">
        <v>40626.620208333334</v>
      </c>
      <c r="B1779" s="105">
        <v>59.985000610351563</v>
      </c>
      <c r="C1779" s="106"/>
      <c r="O1779" s="91">
        <f t="shared" si="135"/>
        <v>1</v>
      </c>
      <c r="P1779" s="91">
        <f t="shared" si="136"/>
        <v>0</v>
      </c>
      <c r="Q1779" s="91">
        <f t="shared" si="137"/>
        <v>1</v>
      </c>
      <c r="R1779" s="93">
        <f t="shared" si="138"/>
        <v>4.001617431640625E-3</v>
      </c>
      <c r="S1779" s="91">
        <f t="shared" si="139"/>
        <v>4.001617431640625E-3</v>
      </c>
    </row>
    <row r="1780" spans="1:19" x14ac:dyDescent="0.25">
      <c r="A1780" s="104">
        <v>40626.62023148148</v>
      </c>
      <c r="B1780" s="105">
        <v>59.991001129150391</v>
      </c>
      <c r="C1780" s="106"/>
      <c r="O1780" s="91">
        <f t="shared" si="135"/>
        <v>1</v>
      </c>
      <c r="P1780" s="91">
        <f t="shared" si="136"/>
        <v>0</v>
      </c>
      <c r="Q1780" s="91">
        <f t="shared" si="137"/>
        <v>1</v>
      </c>
      <c r="R1780" s="93">
        <f t="shared" si="138"/>
        <v>6.000518798828125E-3</v>
      </c>
      <c r="S1780" s="91">
        <f t="shared" si="139"/>
        <v>6.000518798828125E-3</v>
      </c>
    </row>
    <row r="1781" spans="1:19" x14ac:dyDescent="0.25">
      <c r="A1781" s="104">
        <v>40626.620254629626</v>
      </c>
      <c r="B1781" s="105">
        <v>59.995998382568359</v>
      </c>
      <c r="C1781" s="106"/>
      <c r="O1781" s="91">
        <f t="shared" si="135"/>
        <v>1</v>
      </c>
      <c r="P1781" s="91">
        <f t="shared" si="136"/>
        <v>0</v>
      </c>
      <c r="Q1781" s="91">
        <f t="shared" si="137"/>
        <v>1</v>
      </c>
      <c r="R1781" s="93">
        <f t="shared" si="138"/>
        <v>4.99725341796875E-3</v>
      </c>
      <c r="S1781" s="91">
        <f t="shared" si="139"/>
        <v>4.99725341796875E-3</v>
      </c>
    </row>
    <row r="1782" spans="1:19" x14ac:dyDescent="0.25">
      <c r="A1782" s="104">
        <v>40626.62027777778</v>
      </c>
      <c r="B1782" s="105">
        <v>60.001998901367188</v>
      </c>
      <c r="C1782" s="106"/>
      <c r="O1782" s="91">
        <f t="shared" si="135"/>
        <v>1</v>
      </c>
      <c r="P1782" s="91">
        <f t="shared" si="136"/>
        <v>1</v>
      </c>
      <c r="Q1782" s="91">
        <f t="shared" si="137"/>
        <v>1</v>
      </c>
      <c r="R1782" s="93">
        <f t="shared" si="138"/>
        <v>6.000518798828125E-3</v>
      </c>
      <c r="S1782" s="91">
        <f t="shared" si="139"/>
        <v>6.000518798828125E-3</v>
      </c>
    </row>
    <row r="1783" spans="1:19" x14ac:dyDescent="0.25">
      <c r="A1783" s="104">
        <v>40626.620300925926</v>
      </c>
      <c r="B1783" s="105">
        <v>60.006999969482422</v>
      </c>
      <c r="C1783" s="106"/>
      <c r="O1783" s="91">
        <f t="shared" si="135"/>
        <v>1</v>
      </c>
      <c r="P1783" s="91">
        <f t="shared" si="136"/>
        <v>1</v>
      </c>
      <c r="Q1783" s="91">
        <f t="shared" si="137"/>
        <v>1</v>
      </c>
      <c r="R1783" s="93">
        <f t="shared" si="138"/>
        <v>5.001068115234375E-3</v>
      </c>
      <c r="S1783" s="91">
        <f t="shared" si="139"/>
        <v>5.001068115234375E-3</v>
      </c>
    </row>
    <row r="1784" spans="1:19" x14ac:dyDescent="0.25">
      <c r="A1784" s="104">
        <v>40626.620324074072</v>
      </c>
      <c r="B1784" s="105">
        <v>60.006999969482422</v>
      </c>
      <c r="C1784" s="106"/>
      <c r="O1784" s="91">
        <f t="shared" si="135"/>
        <v>1</v>
      </c>
      <c r="P1784" s="91">
        <f t="shared" si="136"/>
        <v>1</v>
      </c>
      <c r="Q1784" s="91">
        <f t="shared" si="137"/>
        <v>1</v>
      </c>
      <c r="R1784" s="93">
        <f t="shared" si="138"/>
        <v>0</v>
      </c>
      <c r="S1784" s="91">
        <f t="shared" si="139"/>
        <v>0</v>
      </c>
    </row>
    <row r="1785" spans="1:19" x14ac:dyDescent="0.25">
      <c r="A1785" s="104">
        <v>40626.620347222219</v>
      </c>
      <c r="B1785" s="105">
        <v>60.007999420166016</v>
      </c>
      <c r="C1785" s="106"/>
      <c r="O1785" s="91">
        <f t="shared" si="135"/>
        <v>1</v>
      </c>
      <c r="P1785" s="91">
        <f t="shared" si="136"/>
        <v>1</v>
      </c>
      <c r="Q1785" s="91">
        <f t="shared" si="137"/>
        <v>1</v>
      </c>
      <c r="R1785" s="93">
        <f t="shared" si="138"/>
        <v>9.9945068359375E-4</v>
      </c>
      <c r="S1785" s="91">
        <f t="shared" si="139"/>
        <v>9.9945068359375E-4</v>
      </c>
    </row>
    <row r="1786" spans="1:19" x14ac:dyDescent="0.25">
      <c r="A1786" s="104">
        <v>40626.620370370372</v>
      </c>
      <c r="B1786" s="105">
        <v>60.007999420166016</v>
      </c>
      <c r="C1786" s="106"/>
      <c r="O1786" s="91">
        <f t="shared" si="135"/>
        <v>1</v>
      </c>
      <c r="P1786" s="91">
        <f t="shared" si="136"/>
        <v>1</v>
      </c>
      <c r="Q1786" s="91">
        <f t="shared" si="137"/>
        <v>1</v>
      </c>
      <c r="R1786" s="93">
        <f t="shared" si="138"/>
        <v>0</v>
      </c>
      <c r="S1786" s="91">
        <f t="shared" si="139"/>
        <v>0</v>
      </c>
    </row>
    <row r="1787" spans="1:19" x14ac:dyDescent="0.25">
      <c r="A1787" s="104">
        <v>40626.620393518519</v>
      </c>
      <c r="B1787" s="105">
        <v>60.008998870849609</v>
      </c>
      <c r="C1787" s="106"/>
      <c r="O1787" s="91">
        <f t="shared" si="135"/>
        <v>1</v>
      </c>
      <c r="P1787" s="91">
        <f t="shared" si="136"/>
        <v>1</v>
      </c>
      <c r="Q1787" s="91">
        <f t="shared" si="137"/>
        <v>1</v>
      </c>
      <c r="R1787" s="93">
        <f t="shared" si="138"/>
        <v>9.9945068359375E-4</v>
      </c>
      <c r="S1787" s="91">
        <f t="shared" si="139"/>
        <v>9.9945068359375E-4</v>
      </c>
    </row>
    <row r="1788" spans="1:19" x14ac:dyDescent="0.25">
      <c r="A1788" s="104">
        <v>40626.620416666665</v>
      </c>
      <c r="B1788" s="105">
        <v>60.009998321533203</v>
      </c>
      <c r="C1788" s="106"/>
      <c r="O1788" s="91">
        <f t="shared" si="135"/>
        <v>1</v>
      </c>
      <c r="P1788" s="91">
        <f t="shared" si="136"/>
        <v>1</v>
      </c>
      <c r="Q1788" s="91">
        <f t="shared" si="137"/>
        <v>1</v>
      </c>
      <c r="R1788" s="93">
        <f t="shared" si="138"/>
        <v>9.9945068359375E-4</v>
      </c>
      <c r="S1788" s="91">
        <f t="shared" si="139"/>
        <v>9.9945068359375E-4</v>
      </c>
    </row>
    <row r="1789" spans="1:19" x14ac:dyDescent="0.25">
      <c r="A1789" s="104">
        <v>40626.620439814818</v>
      </c>
      <c r="B1789" s="105">
        <v>60.009998321533203</v>
      </c>
      <c r="C1789" s="106"/>
      <c r="O1789" s="91">
        <f t="shared" si="135"/>
        <v>1</v>
      </c>
      <c r="P1789" s="91">
        <f t="shared" si="136"/>
        <v>1</v>
      </c>
      <c r="Q1789" s="91">
        <f t="shared" si="137"/>
        <v>1</v>
      </c>
      <c r="R1789" s="93">
        <f t="shared" si="138"/>
        <v>0</v>
      </c>
      <c r="S1789" s="91">
        <f t="shared" si="139"/>
        <v>0</v>
      </c>
    </row>
    <row r="1790" spans="1:19" x14ac:dyDescent="0.25">
      <c r="A1790" s="104">
        <v>40626.620462962965</v>
      </c>
      <c r="B1790" s="105">
        <v>60.013999938964844</v>
      </c>
      <c r="C1790" s="106"/>
      <c r="O1790" s="91">
        <f t="shared" si="135"/>
        <v>1</v>
      </c>
      <c r="P1790" s="91">
        <f t="shared" si="136"/>
        <v>1</v>
      </c>
      <c r="Q1790" s="91">
        <f t="shared" si="137"/>
        <v>1</v>
      </c>
      <c r="R1790" s="93">
        <f t="shared" si="138"/>
        <v>4.001617431640625E-3</v>
      </c>
      <c r="S1790" s="91">
        <f t="shared" si="139"/>
        <v>4.001617431640625E-3</v>
      </c>
    </row>
    <row r="1791" spans="1:19" x14ac:dyDescent="0.25">
      <c r="A1791" s="104">
        <v>40626.620486111111</v>
      </c>
      <c r="B1791" s="105">
        <v>60.013999938964844</v>
      </c>
      <c r="C1791" s="106"/>
      <c r="O1791" s="91">
        <f t="shared" si="135"/>
        <v>1</v>
      </c>
      <c r="P1791" s="91">
        <f t="shared" si="136"/>
        <v>1</v>
      </c>
      <c r="Q1791" s="91">
        <f t="shared" si="137"/>
        <v>1</v>
      </c>
      <c r="R1791" s="93">
        <f t="shared" si="138"/>
        <v>0</v>
      </c>
      <c r="S1791" s="91">
        <f t="shared" si="139"/>
        <v>0</v>
      </c>
    </row>
    <row r="1792" spans="1:19" x14ac:dyDescent="0.25">
      <c r="A1792" s="104">
        <v>40626.620509259257</v>
      </c>
      <c r="B1792" s="105">
        <v>60.015998840332031</v>
      </c>
      <c r="C1792" s="106"/>
      <c r="O1792" s="91">
        <f t="shared" si="135"/>
        <v>1</v>
      </c>
      <c r="P1792" s="91">
        <f t="shared" si="136"/>
        <v>1</v>
      </c>
      <c r="Q1792" s="91">
        <f t="shared" si="137"/>
        <v>1</v>
      </c>
      <c r="R1792" s="93">
        <f t="shared" si="138"/>
        <v>1.9989013671875E-3</v>
      </c>
      <c r="S1792" s="91">
        <f t="shared" si="139"/>
        <v>1.9989013671875E-3</v>
      </c>
    </row>
    <row r="1793" spans="1:19" x14ac:dyDescent="0.25">
      <c r="A1793" s="104">
        <v>40626.620532407411</v>
      </c>
      <c r="B1793" s="105">
        <v>60.022998809814453</v>
      </c>
      <c r="C1793" s="106"/>
      <c r="O1793" s="91">
        <f t="shared" si="135"/>
        <v>1</v>
      </c>
      <c r="P1793" s="91">
        <f t="shared" si="136"/>
        <v>1</v>
      </c>
      <c r="Q1793" s="91">
        <f t="shared" si="137"/>
        <v>1</v>
      </c>
      <c r="R1793" s="93">
        <f t="shared" si="138"/>
        <v>6.999969482421875E-3</v>
      </c>
      <c r="S1793" s="91">
        <f t="shared" si="139"/>
        <v>6.999969482421875E-3</v>
      </c>
    </row>
    <row r="1794" spans="1:19" x14ac:dyDescent="0.25">
      <c r="A1794" s="104">
        <v>40626.620555555557</v>
      </c>
      <c r="B1794" s="105">
        <v>60.027000427246094</v>
      </c>
      <c r="C1794" s="106"/>
      <c r="O1794" s="91">
        <f t="shared" si="135"/>
        <v>1</v>
      </c>
      <c r="P1794" s="91">
        <f t="shared" si="136"/>
        <v>1</v>
      </c>
      <c r="Q1794" s="91">
        <f t="shared" si="137"/>
        <v>1</v>
      </c>
      <c r="R1794" s="93">
        <f t="shared" si="138"/>
        <v>4.001617431640625E-3</v>
      </c>
      <c r="S1794" s="91">
        <f t="shared" si="139"/>
        <v>4.001617431640625E-3</v>
      </c>
    </row>
    <row r="1795" spans="1:19" x14ac:dyDescent="0.25">
      <c r="A1795" s="104">
        <v>40626.620578703703</v>
      </c>
      <c r="B1795" s="105">
        <v>60.027000427246094</v>
      </c>
      <c r="C1795" s="106"/>
      <c r="O1795" s="91">
        <f t="shared" si="135"/>
        <v>1</v>
      </c>
      <c r="P1795" s="91">
        <f t="shared" si="136"/>
        <v>1</v>
      </c>
      <c r="Q1795" s="91">
        <f t="shared" si="137"/>
        <v>1</v>
      </c>
      <c r="R1795" s="93">
        <f t="shared" si="138"/>
        <v>0</v>
      </c>
      <c r="S1795" s="91">
        <f t="shared" si="139"/>
        <v>0</v>
      </c>
    </row>
    <row r="1796" spans="1:19" x14ac:dyDescent="0.25">
      <c r="A1796" s="104">
        <v>40626.62060185185</v>
      </c>
      <c r="B1796" s="105">
        <v>60.029998779296875</v>
      </c>
      <c r="C1796" s="106"/>
      <c r="O1796" s="91">
        <f t="shared" si="135"/>
        <v>1</v>
      </c>
      <c r="P1796" s="91">
        <f t="shared" si="136"/>
        <v>1</v>
      </c>
      <c r="Q1796" s="91">
        <f t="shared" si="137"/>
        <v>1</v>
      </c>
      <c r="R1796" s="93">
        <f t="shared" si="138"/>
        <v>2.99835205078125E-3</v>
      </c>
      <c r="S1796" s="91">
        <f t="shared" si="139"/>
        <v>2.99835205078125E-3</v>
      </c>
    </row>
    <row r="1797" spans="1:19" x14ac:dyDescent="0.25">
      <c r="A1797" s="104">
        <v>40626.620625000003</v>
      </c>
      <c r="B1797" s="105">
        <v>60.029998779296875</v>
      </c>
      <c r="C1797" s="106"/>
      <c r="O1797" s="91">
        <f t="shared" si="135"/>
        <v>1</v>
      </c>
      <c r="P1797" s="91">
        <f t="shared" si="136"/>
        <v>1</v>
      </c>
      <c r="Q1797" s="91">
        <f t="shared" si="137"/>
        <v>1</v>
      </c>
      <c r="R1797" s="93">
        <f t="shared" si="138"/>
        <v>0</v>
      </c>
      <c r="S1797" s="91">
        <f t="shared" si="139"/>
        <v>0</v>
      </c>
    </row>
    <row r="1798" spans="1:19" x14ac:dyDescent="0.25">
      <c r="A1798" s="104">
        <v>40626.620648148149</v>
      </c>
      <c r="B1798" s="105">
        <v>60.029998779296875</v>
      </c>
      <c r="C1798" s="106"/>
      <c r="O1798" s="91">
        <f t="shared" si="135"/>
        <v>1</v>
      </c>
      <c r="P1798" s="91">
        <f t="shared" si="136"/>
        <v>1</v>
      </c>
      <c r="Q1798" s="91">
        <f t="shared" si="137"/>
        <v>1</v>
      </c>
      <c r="R1798" s="93">
        <f t="shared" si="138"/>
        <v>0</v>
      </c>
      <c r="S1798" s="91">
        <f t="shared" si="139"/>
        <v>0</v>
      </c>
    </row>
    <row r="1799" spans="1:19" x14ac:dyDescent="0.25">
      <c r="A1799" s="104">
        <v>40626.620671296296</v>
      </c>
      <c r="B1799" s="105">
        <v>60.032001495361328</v>
      </c>
      <c r="C1799" s="106"/>
      <c r="O1799" s="91">
        <f t="shared" si="135"/>
        <v>1</v>
      </c>
      <c r="P1799" s="91">
        <f t="shared" si="136"/>
        <v>1</v>
      </c>
      <c r="Q1799" s="91">
        <f t="shared" si="137"/>
        <v>1</v>
      </c>
      <c r="R1799" s="93">
        <f t="shared" si="138"/>
        <v>2.002716064453125E-3</v>
      </c>
      <c r="S1799" s="91">
        <f t="shared" si="139"/>
        <v>2.002716064453125E-3</v>
      </c>
    </row>
    <row r="1800" spans="1:19" x14ac:dyDescent="0.25">
      <c r="A1800" s="104">
        <v>40626.620694444442</v>
      </c>
      <c r="B1800" s="105">
        <v>60.030998229980469</v>
      </c>
      <c r="C1800" s="106"/>
      <c r="O1800" s="91">
        <f t="shared" ref="O1800:O1806" si="140">IF(ROW()&lt;$O$5,0,1)</f>
        <v>1</v>
      </c>
      <c r="P1800" s="91">
        <f t="shared" ref="P1800:P1806" si="141">IF((O1800=1)*(B1800&gt;$P$2),1,0)</f>
        <v>1</v>
      </c>
      <c r="Q1800" s="91">
        <f t="shared" si="137"/>
        <v>1</v>
      </c>
      <c r="R1800" s="93">
        <f t="shared" si="138"/>
        <v>-1.003265380859375E-3</v>
      </c>
      <c r="S1800" s="91">
        <f t="shared" si="139"/>
        <v>1.003265380859375E-3</v>
      </c>
    </row>
    <row r="1801" spans="1:19" x14ac:dyDescent="0.25">
      <c r="A1801" s="104">
        <v>40626.620717592596</v>
      </c>
      <c r="B1801" s="105">
        <v>60.027999877929687</v>
      </c>
      <c r="C1801" s="106"/>
      <c r="O1801" s="91">
        <f t="shared" si="140"/>
        <v>1</v>
      </c>
      <c r="P1801" s="91">
        <f t="shared" si="141"/>
        <v>1</v>
      </c>
      <c r="Q1801" s="91">
        <f t="shared" ref="Q1801:Q1806" si="142">IF(ROW()&lt;O$3,0,1)</f>
        <v>1</v>
      </c>
      <c r="R1801" s="93">
        <f t="shared" ref="R1801:R1806" si="143">B1801-B1800</f>
        <v>-2.99835205078125E-3</v>
      </c>
      <c r="S1801" s="91">
        <f t="shared" ref="S1801:S1806" si="144">ABS(R1801)</f>
        <v>2.99835205078125E-3</v>
      </c>
    </row>
    <row r="1802" spans="1:19" x14ac:dyDescent="0.25">
      <c r="A1802" s="104">
        <v>40626.620740740742</v>
      </c>
      <c r="B1802" s="105">
        <v>60.028999328613281</v>
      </c>
      <c r="C1802" s="106"/>
      <c r="O1802" s="91">
        <f t="shared" si="140"/>
        <v>1</v>
      </c>
      <c r="P1802" s="91">
        <f t="shared" si="141"/>
        <v>1</v>
      </c>
      <c r="Q1802" s="91">
        <f t="shared" si="142"/>
        <v>1</v>
      </c>
      <c r="R1802" s="93">
        <f t="shared" si="143"/>
        <v>9.9945068359375E-4</v>
      </c>
      <c r="S1802" s="91">
        <f t="shared" si="144"/>
        <v>9.9945068359375E-4</v>
      </c>
    </row>
    <row r="1803" spans="1:19" x14ac:dyDescent="0.25">
      <c r="A1803" s="104">
        <v>40626.620763888888</v>
      </c>
      <c r="B1803" s="105">
        <v>60.0260009765625</v>
      </c>
      <c r="C1803" s="106"/>
      <c r="O1803" s="91">
        <f t="shared" si="140"/>
        <v>1</v>
      </c>
      <c r="P1803" s="91">
        <f t="shared" si="141"/>
        <v>1</v>
      </c>
      <c r="Q1803" s="91">
        <f t="shared" si="142"/>
        <v>1</v>
      </c>
      <c r="R1803" s="93">
        <f t="shared" si="143"/>
        <v>-2.99835205078125E-3</v>
      </c>
      <c r="S1803" s="91">
        <f t="shared" si="144"/>
        <v>2.99835205078125E-3</v>
      </c>
    </row>
    <row r="1804" spans="1:19" x14ac:dyDescent="0.25">
      <c r="A1804" s="104">
        <v>40626.620787037034</v>
      </c>
      <c r="B1804" s="105">
        <v>60.025001525878906</v>
      </c>
      <c r="C1804" s="106"/>
      <c r="O1804" s="91">
        <f t="shared" si="140"/>
        <v>1</v>
      </c>
      <c r="P1804" s="91">
        <f t="shared" si="141"/>
        <v>1</v>
      </c>
      <c r="Q1804" s="91">
        <f t="shared" si="142"/>
        <v>1</v>
      </c>
      <c r="R1804" s="93">
        <f t="shared" si="143"/>
        <v>-9.9945068359375E-4</v>
      </c>
      <c r="S1804" s="91">
        <f t="shared" si="144"/>
        <v>9.9945068359375E-4</v>
      </c>
    </row>
    <row r="1805" spans="1:19" x14ac:dyDescent="0.25">
      <c r="A1805" s="104">
        <v>40626.620810185188</v>
      </c>
      <c r="B1805" s="105">
        <v>60.022998809814453</v>
      </c>
      <c r="C1805" s="106"/>
      <c r="O1805" s="91">
        <f t="shared" si="140"/>
        <v>1</v>
      </c>
      <c r="P1805" s="91">
        <f t="shared" si="141"/>
        <v>1</v>
      </c>
      <c r="Q1805" s="91">
        <f t="shared" si="142"/>
        <v>1</v>
      </c>
      <c r="R1805" s="93">
        <f t="shared" si="143"/>
        <v>-2.002716064453125E-3</v>
      </c>
      <c r="S1805" s="91">
        <f t="shared" si="144"/>
        <v>2.002716064453125E-3</v>
      </c>
    </row>
    <row r="1806" spans="1:19" x14ac:dyDescent="0.25">
      <c r="A1806" s="104">
        <v>40626.620833333334</v>
      </c>
      <c r="B1806" s="105">
        <v>60.025001525878906</v>
      </c>
      <c r="C1806" s="106"/>
      <c r="O1806" s="91">
        <f t="shared" si="140"/>
        <v>1</v>
      </c>
      <c r="P1806" s="91">
        <f t="shared" si="141"/>
        <v>1</v>
      </c>
      <c r="Q1806" s="91">
        <f t="shared" si="142"/>
        <v>1</v>
      </c>
      <c r="R1806" s="93">
        <f t="shared" si="143"/>
        <v>2.002716064453125E-3</v>
      </c>
      <c r="S1806" s="91">
        <f t="shared" si="144"/>
        <v>2.002716064453125E-3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P3:Q6"/>
  <sheetViews>
    <sheetView zoomScale="125" zoomScaleNormal="125" workbookViewId="0">
      <selection activeCell="O20" sqref="O20"/>
    </sheetView>
  </sheetViews>
  <sheetFormatPr defaultRowHeight="15" x14ac:dyDescent="0.25"/>
  <sheetData>
    <row r="3" spans="16:17" x14ac:dyDescent="0.25">
      <c r="P3" s="91" t="s">
        <v>224</v>
      </c>
    </row>
    <row r="4" spans="16:17" x14ac:dyDescent="0.25">
      <c r="P4" s="91" t="s">
        <v>221</v>
      </c>
    </row>
    <row r="5" spans="16:17" x14ac:dyDescent="0.25">
      <c r="P5" s="101">
        <v>1</v>
      </c>
      <c r="Q5" s="91" t="s">
        <v>222</v>
      </c>
    </row>
    <row r="6" spans="16:17" x14ac:dyDescent="0.25">
      <c r="Q6" s="91" t="s">
        <v>223</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zoomScaleNormal="100" workbookViewId="0">
      <selection activeCell="P8" sqref="P8"/>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A529"/>
  <sheetViews>
    <sheetView workbookViewId="0">
      <selection activeCell="U25" sqref="U25"/>
    </sheetView>
  </sheetViews>
  <sheetFormatPr defaultRowHeight="15" x14ac:dyDescent="0.25"/>
  <cols>
    <col min="7" max="7" width="26.85546875" customWidth="1"/>
    <col min="8" max="8" width="10.28515625" bestFit="1" customWidth="1"/>
    <col min="9" max="9" width="21.5703125" customWidth="1"/>
    <col min="10" max="10" width="13.42578125" customWidth="1"/>
    <col min="11" max="11" width="13" customWidth="1"/>
  </cols>
  <sheetData>
    <row r="1" spans="1:27" x14ac:dyDescent="0.25">
      <c r="A1" t="s">
        <v>20</v>
      </c>
      <c r="B1">
        <v>2</v>
      </c>
      <c r="C1" t="s">
        <v>127</v>
      </c>
      <c r="F1" s="2" t="s">
        <v>16</v>
      </c>
      <c r="G1" s="7">
        <f>G2</f>
        <v>40626.582731481481</v>
      </c>
      <c r="H1" s="103" t="s">
        <v>220</v>
      </c>
      <c r="I1" s="22"/>
      <c r="J1" s="23"/>
      <c r="K1" s="107" t="s">
        <v>197</v>
      </c>
      <c r="L1" s="23"/>
      <c r="M1" s="23"/>
      <c r="N1" s="23"/>
      <c r="O1" s="23"/>
      <c r="P1" s="23"/>
      <c r="Q1" s="23"/>
      <c r="R1" s="23"/>
      <c r="S1" s="23"/>
      <c r="T1" s="24"/>
      <c r="AA1" s="91" t="s">
        <v>220</v>
      </c>
    </row>
    <row r="2" spans="1:27" x14ac:dyDescent="0.25">
      <c r="F2" s="2" t="s">
        <v>17</v>
      </c>
      <c r="G2" s="6">
        <f>Data!P3</f>
        <v>40626.582731481481</v>
      </c>
      <c r="H2" s="102">
        <v>310</v>
      </c>
      <c r="I2" s="25"/>
      <c r="J2" s="26"/>
      <c r="K2" s="27" t="s">
        <v>7</v>
      </c>
      <c r="L2" s="28">
        <v>60</v>
      </c>
      <c r="M2" s="29" t="s">
        <v>6</v>
      </c>
      <c r="N2" s="29"/>
      <c r="O2" s="26"/>
      <c r="P2" s="26"/>
      <c r="Q2" s="26"/>
      <c r="R2" s="26"/>
      <c r="S2" s="26"/>
      <c r="T2" s="30"/>
      <c r="AA2" s="91" t="s">
        <v>225</v>
      </c>
    </row>
    <row r="3" spans="1:27" x14ac:dyDescent="0.25">
      <c r="F3" s="2" t="s">
        <v>119</v>
      </c>
      <c r="G3" s="6">
        <f>Data!P4</f>
        <v>40626.585277777776</v>
      </c>
      <c r="H3" s="102">
        <v>500</v>
      </c>
      <c r="I3" s="25"/>
      <c r="J3" s="26"/>
      <c r="K3" s="27" t="s">
        <v>261</v>
      </c>
      <c r="L3" s="38">
        <v>550</v>
      </c>
      <c r="M3" s="29" t="s">
        <v>2</v>
      </c>
      <c r="N3" s="29"/>
      <c r="O3" s="26"/>
      <c r="P3" s="26"/>
      <c r="Q3" s="26"/>
      <c r="R3" s="26"/>
      <c r="S3" s="26"/>
      <c r="T3" s="30"/>
    </row>
    <row r="4" spans="1:27" x14ac:dyDescent="0.25">
      <c r="F4" s="2" t="s">
        <v>138</v>
      </c>
      <c r="G4" s="9">
        <f>AVERAGE($C$71:$C$78)</f>
        <v>60.00237512588501</v>
      </c>
      <c r="H4" t="s">
        <v>6</v>
      </c>
      <c r="I4" s="25"/>
      <c r="J4" s="26"/>
      <c r="K4" s="27" t="s">
        <v>4</v>
      </c>
      <c r="L4" s="39">
        <v>0.05</v>
      </c>
      <c r="M4" s="31">
        <f>L4*L2</f>
        <v>3</v>
      </c>
      <c r="N4" s="29" t="s">
        <v>6</v>
      </c>
      <c r="O4" s="26"/>
      <c r="P4" s="26"/>
      <c r="Q4" s="26"/>
      <c r="R4" s="26"/>
      <c r="S4" s="26"/>
      <c r="T4" s="30"/>
    </row>
    <row r="5" spans="1:27" x14ac:dyDescent="0.25">
      <c r="F5" s="2" t="s">
        <v>18</v>
      </c>
      <c r="G5" s="93">
        <f>AVERAGE($C$89:$C$105)</f>
        <v>59.820588504566864</v>
      </c>
      <c r="H5" t="s">
        <v>6</v>
      </c>
      <c r="I5" s="25"/>
      <c r="J5" s="26"/>
      <c r="K5" s="27" t="s">
        <v>5</v>
      </c>
      <c r="L5" s="40">
        <v>1.7000000000000001E-2</v>
      </c>
      <c r="M5" s="29" t="s">
        <v>6</v>
      </c>
      <c r="N5" s="29"/>
      <c r="O5" s="26"/>
      <c r="P5" s="26"/>
      <c r="Q5" s="26"/>
      <c r="R5" s="26"/>
      <c r="S5" s="26"/>
      <c r="T5" s="30"/>
    </row>
    <row r="6" spans="1:27" x14ac:dyDescent="0.25">
      <c r="F6" s="2" t="s">
        <v>124</v>
      </c>
      <c r="G6" s="9">
        <f>G5-G4</f>
        <v>-0.18178662131814605</v>
      </c>
      <c r="H6" t="s">
        <v>6</v>
      </c>
      <c r="I6" s="25"/>
      <c r="J6" s="26"/>
      <c r="K6" s="27" t="s">
        <v>8</v>
      </c>
      <c r="L6" s="31">
        <f>M4-L5</f>
        <v>2.9830000000000001</v>
      </c>
      <c r="M6" s="29" t="s">
        <v>6</v>
      </c>
      <c r="N6" s="29"/>
      <c r="O6" s="26"/>
      <c r="P6" s="26"/>
      <c r="Q6" s="26"/>
      <c r="R6" s="26"/>
      <c r="S6" s="26"/>
      <c r="T6" s="30"/>
    </row>
    <row r="7" spans="1:27" x14ac:dyDescent="0.25">
      <c r="F7" s="2" t="s">
        <v>139</v>
      </c>
      <c r="G7" s="10">
        <f>AVERAGE($D$71:$D$78)</f>
        <v>530.11475372314453</v>
      </c>
      <c r="H7" t="s">
        <v>2</v>
      </c>
      <c r="I7" s="25"/>
      <c r="J7" s="26"/>
      <c r="K7" s="27" t="s">
        <v>9</v>
      </c>
      <c r="L7" s="41" t="s">
        <v>264</v>
      </c>
      <c r="M7" s="41"/>
      <c r="N7" s="26"/>
      <c r="O7" s="26"/>
      <c r="P7" s="26"/>
      <c r="Q7" s="26"/>
      <c r="R7" s="26"/>
      <c r="S7" s="26"/>
      <c r="T7" s="30"/>
    </row>
    <row r="8" spans="1:27" x14ac:dyDescent="0.25">
      <c r="F8" s="2" t="s">
        <v>19</v>
      </c>
      <c r="G8" s="10">
        <f>AVERAGE($D$89:$D$105)</f>
        <v>543.73906393612128</v>
      </c>
      <c r="H8" t="s">
        <v>2</v>
      </c>
      <c r="I8" s="25"/>
      <c r="J8" s="26"/>
      <c r="K8" s="27" t="s">
        <v>12</v>
      </c>
      <c r="L8" s="41" t="s">
        <v>13</v>
      </c>
      <c r="M8" s="41"/>
      <c r="N8" s="26"/>
      <c r="O8" s="26"/>
      <c r="P8" s="26"/>
      <c r="Q8" s="26"/>
      <c r="R8" s="26"/>
      <c r="S8" s="26"/>
      <c r="T8" s="30"/>
    </row>
    <row r="9" spans="1:27" x14ac:dyDescent="0.25">
      <c r="F9" s="2" t="s">
        <v>198</v>
      </c>
      <c r="G9" s="61">
        <f>G8-G7-G10</f>
        <v>16.494402376062688</v>
      </c>
      <c r="H9" t="s">
        <v>2</v>
      </c>
      <c r="I9" s="25"/>
      <c r="J9" s="26"/>
      <c r="K9" s="27" t="s">
        <v>14</v>
      </c>
      <c r="L9" s="32" t="s">
        <v>203</v>
      </c>
      <c r="M9" s="32" t="s">
        <v>204</v>
      </c>
      <c r="N9" s="26"/>
      <c r="O9" s="32" t="s">
        <v>205</v>
      </c>
      <c r="P9" s="32" t="s">
        <v>206</v>
      </c>
      <c r="Q9" s="32"/>
      <c r="R9" s="32" t="s">
        <v>207</v>
      </c>
      <c r="S9" s="32" t="s">
        <v>208</v>
      </c>
      <c r="T9" s="32"/>
      <c r="U9" s="97" t="s">
        <v>209</v>
      </c>
      <c r="V9" s="97" t="s">
        <v>210</v>
      </c>
      <c r="W9" s="97"/>
      <c r="X9" s="97" t="s">
        <v>211</v>
      </c>
      <c r="Y9" s="98" t="s">
        <v>212</v>
      </c>
    </row>
    <row r="10" spans="1:27" x14ac:dyDescent="0.25">
      <c r="F10" s="2" t="s">
        <v>137</v>
      </c>
      <c r="G10" s="17">
        <f>(D77-D49)*0.59</f>
        <v>-2.8700921630859373</v>
      </c>
      <c r="H10" t="s">
        <v>2</v>
      </c>
      <c r="I10" s="25"/>
      <c r="J10" s="26"/>
      <c r="K10" s="27" t="s">
        <v>10</v>
      </c>
      <c r="L10" s="41">
        <v>2400</v>
      </c>
      <c r="M10" s="41">
        <v>350</v>
      </c>
      <c r="N10" s="26"/>
      <c r="O10" s="41">
        <v>2000</v>
      </c>
      <c r="P10" s="41">
        <v>300</v>
      </c>
      <c r="Q10" s="26"/>
      <c r="R10" s="41">
        <v>1800</v>
      </c>
      <c r="S10" s="41">
        <v>250</v>
      </c>
      <c r="T10" s="26"/>
      <c r="U10" s="99">
        <v>1600</v>
      </c>
      <c r="V10" s="99">
        <v>200</v>
      </c>
      <c r="W10" s="35"/>
      <c r="X10" s="99">
        <v>1400</v>
      </c>
      <c r="Y10" s="100">
        <v>100</v>
      </c>
    </row>
    <row r="11" spans="1:27" x14ac:dyDescent="0.25">
      <c r="F11" s="2" t="s">
        <v>121</v>
      </c>
      <c r="G11" s="10">
        <f>AVERAGE(H71:H78)</f>
        <v>0</v>
      </c>
      <c r="H11" t="s">
        <v>2</v>
      </c>
      <c r="I11" s="25"/>
      <c r="J11" s="26"/>
      <c r="K11" s="27" t="s">
        <v>11</v>
      </c>
      <c r="L11" s="41">
        <v>1200</v>
      </c>
      <c r="M11" s="41">
        <v>50</v>
      </c>
      <c r="N11" s="26"/>
      <c r="O11" s="26"/>
      <c r="P11" s="26"/>
      <c r="Q11" s="26"/>
      <c r="R11" s="26"/>
      <c r="S11" s="26"/>
      <c r="T11" s="30"/>
    </row>
    <row r="12" spans="1:27" x14ac:dyDescent="0.25">
      <c r="F12" s="2" t="s">
        <v>122</v>
      </c>
      <c r="G12" s="10">
        <f>AVERAGE(H89:H105)</f>
        <v>29.945129898834665</v>
      </c>
      <c r="H12" t="s">
        <v>2</v>
      </c>
      <c r="I12" s="25"/>
      <c r="J12" s="26"/>
      <c r="K12" s="33" t="s">
        <v>113</v>
      </c>
      <c r="L12" s="42">
        <v>0.24</v>
      </c>
      <c r="M12" s="26" t="s">
        <v>120</v>
      </c>
      <c r="N12" s="26"/>
      <c r="O12" s="26"/>
      <c r="P12" s="26"/>
      <c r="Q12" s="26"/>
      <c r="R12" s="26"/>
      <c r="S12" s="26"/>
      <c r="T12" s="30"/>
    </row>
    <row r="13" spans="1:27" x14ac:dyDescent="0.25">
      <c r="F13" s="2" t="s">
        <v>123</v>
      </c>
      <c r="G13" s="15">
        <f>G12-G11</f>
        <v>29.945129898834665</v>
      </c>
      <c r="H13" t="s">
        <v>2</v>
      </c>
      <c r="I13" s="25"/>
      <c r="J13" s="26"/>
      <c r="K13" s="33" t="s">
        <v>114</v>
      </c>
      <c r="L13" s="42">
        <v>0.13</v>
      </c>
      <c r="M13" s="26" t="s">
        <v>97</v>
      </c>
      <c r="N13" s="26"/>
      <c r="O13" s="26"/>
      <c r="P13" s="26"/>
      <c r="Q13" s="26"/>
      <c r="R13" s="26"/>
      <c r="S13" s="26"/>
      <c r="T13" s="30"/>
    </row>
    <row r="14" spans="1:27" x14ac:dyDescent="0.25">
      <c r="F14" s="2" t="s">
        <v>93</v>
      </c>
      <c r="G14" s="11">
        <f>IF(G$7&gt;0,G$8/L$14,0)</f>
        <v>0.98861647988385692</v>
      </c>
      <c r="I14" s="25"/>
      <c r="J14" s="26"/>
      <c r="K14" s="113" t="s">
        <v>260</v>
      </c>
      <c r="L14" s="28">
        <f>L3-G30</f>
        <v>550</v>
      </c>
      <c r="M14" s="26" t="s">
        <v>2</v>
      </c>
      <c r="N14" s="26"/>
      <c r="O14" s="26"/>
      <c r="P14" s="26"/>
      <c r="Q14" s="26"/>
      <c r="R14" s="26"/>
      <c r="S14" s="26"/>
      <c r="T14" s="30"/>
    </row>
    <row r="15" spans="1:27" x14ac:dyDescent="0.25">
      <c r="F15" s="92" t="s">
        <v>259</v>
      </c>
      <c r="G15" s="9">
        <f>G14/0.5</f>
        <v>1.9772329597677138</v>
      </c>
      <c r="I15" s="34"/>
      <c r="J15" s="35"/>
      <c r="K15" s="36" t="s">
        <v>125</v>
      </c>
      <c r="L15" s="43">
        <v>140</v>
      </c>
      <c r="M15" s="35" t="s">
        <v>2</v>
      </c>
      <c r="N15" s="35"/>
      <c r="O15" s="35"/>
      <c r="P15" s="35"/>
      <c r="Q15" s="35"/>
      <c r="R15" s="35"/>
      <c r="S15" s="35"/>
      <c r="T15" s="37"/>
    </row>
    <row r="16" spans="1:27" x14ac:dyDescent="0.25">
      <c r="F16" s="2" t="s">
        <v>94</v>
      </c>
      <c r="G16" s="10">
        <f>G13*L12/L10*L14*G15*-1</f>
        <v>-3.2564673801275839</v>
      </c>
      <c r="H16" t="s">
        <v>2</v>
      </c>
      <c r="K16" s="2" t="str">
        <f>IF(G6&lt;0,"Low Hz","High Hz")</f>
        <v>Low Hz</v>
      </c>
      <c r="L16" t="s">
        <v>117</v>
      </c>
    </row>
    <row r="17" spans="6:12" x14ac:dyDescent="0.25">
      <c r="F17" s="2" t="s">
        <v>95</v>
      </c>
      <c r="G17" s="94">
        <f>IF(G7&gt;M10,L10,IF(G7&gt;=P10,((G7-P10)/(M10-P10)*(L10-O10)+O10),IF(G7&gt;S10,((G7-S10)/(P10-S10)*(O10-R10)+R10),IF(G7&gt;V10,((G7-V10)/(S10-V10)*(R10-U10)+U10),IF(G7&gt;Y10,((G7-Y10)/(V10-Y10)*(U10-X10)+X10),IF(G7&gt;M11,((G7-M11)/(Y10-M11)*(X10-L11)+L11),L11))))))</f>
        <v>2400</v>
      </c>
      <c r="H17" t="s">
        <v>15</v>
      </c>
      <c r="K17" s="10"/>
    </row>
    <row r="18" spans="6:12" x14ac:dyDescent="0.25">
      <c r="F18" s="2" t="s">
        <v>98</v>
      </c>
      <c r="G18" s="11">
        <f>G17/L10</f>
        <v>1</v>
      </c>
      <c r="K18" s="10"/>
    </row>
    <row r="19" spans="6:12" x14ac:dyDescent="0.25">
      <c r="F19" s="2" t="s">
        <v>96</v>
      </c>
      <c r="G19" s="16">
        <f>((G13+G16)*G18)</f>
        <v>26.68866251870708</v>
      </c>
      <c r="H19" t="s">
        <v>2</v>
      </c>
      <c r="K19" s="10"/>
    </row>
    <row r="20" spans="6:12" x14ac:dyDescent="0.25">
      <c r="F20" s="2" t="s">
        <v>128</v>
      </c>
      <c r="G20" s="12" t="str">
        <f>IF((G6*G9)&lt;0,"Yes","No")</f>
        <v>Yes</v>
      </c>
      <c r="K20" s="10">
        <f>D77</f>
        <v>530.55810546875</v>
      </c>
      <c r="L20" t="s">
        <v>118</v>
      </c>
    </row>
    <row r="21" spans="6:12" x14ac:dyDescent="0.25">
      <c r="F21" s="2" t="s">
        <v>132</v>
      </c>
      <c r="G21" s="13">
        <f>IF(G8&gt;0,(G78-G7)/G78,0)</f>
        <v>3.6154993230646304E-2</v>
      </c>
      <c r="K21" s="10">
        <f>LOOKUP(G3,B43:B524,D43:D524)-D77+I77-LOOKUP(G3,B43:B524,I43:I524)</f>
        <v>20.613411449055299</v>
      </c>
      <c r="L21" t="s">
        <v>143</v>
      </c>
    </row>
    <row r="22" spans="6:12" x14ac:dyDescent="0.25">
      <c r="F22" s="2" t="s">
        <v>133</v>
      </c>
      <c r="G22" s="13">
        <f>IF(G8&gt;0,(G7-L15)/G78,0)</f>
        <v>0.70929955222389918</v>
      </c>
      <c r="K22" s="6">
        <f>G3-G2</f>
        <v>2.5462962948950008E-3</v>
      </c>
      <c r="L22" s="116" t="s">
        <v>271</v>
      </c>
    </row>
    <row r="23" spans="6:12" x14ac:dyDescent="0.25">
      <c r="F23" s="2" t="s">
        <v>134</v>
      </c>
      <c r="G23" s="12">
        <f>G78-G7</f>
        <v>19.885246276855469</v>
      </c>
      <c r="H23" t="s">
        <v>2</v>
      </c>
      <c r="K23" s="96">
        <f>C102</f>
        <v>59.814998626708984</v>
      </c>
      <c r="L23" s="91" t="s">
        <v>200</v>
      </c>
    </row>
    <row r="24" spans="6:12" x14ac:dyDescent="0.25">
      <c r="F24" s="2" t="s">
        <v>135</v>
      </c>
      <c r="G24" s="12">
        <f>L15-D78</f>
        <v>-389.72857666015625</v>
      </c>
      <c r="H24" t="s">
        <v>2</v>
      </c>
      <c r="K24" s="10">
        <f>H102</f>
        <v>30.975781196801403</v>
      </c>
      <c r="L24" s="91" t="s">
        <v>268</v>
      </c>
    </row>
    <row r="25" spans="6:12" x14ac:dyDescent="0.25">
      <c r="F25" s="2" t="s">
        <v>136</v>
      </c>
      <c r="G25" s="12" t="str">
        <f>IF(G6&lt;0,(IF(G23&gt;G19,"Yes","No")),IF(G24&lt;G19,"Yes","No"))</f>
        <v>No</v>
      </c>
      <c r="K25" s="94">
        <f>K27*L12/L10*L14*G29*-1</f>
        <v>-3.3821907967654972</v>
      </c>
      <c r="L25" s="91" t="s">
        <v>201</v>
      </c>
    </row>
    <row r="26" spans="6:12" x14ac:dyDescent="0.25">
      <c r="F26" s="92" t="s">
        <v>253</v>
      </c>
      <c r="G26" s="12" t="str">
        <f>IF(G6&lt;0,IF((AND(G21&gt;0.02,G23&gt;5)),"Yes","No"),IF((AND(G22&gt;0.02,G24&lt;-5)),"Yes","No"))</f>
        <v>Yes</v>
      </c>
      <c r="K26" s="95">
        <f>(D77-D49)*0.821</f>
        <v>-3.9938062133789058</v>
      </c>
      <c r="L26" s="91" t="s">
        <v>252</v>
      </c>
    </row>
    <row r="27" spans="6:12" x14ac:dyDescent="0.25">
      <c r="F27" s="92" t="s">
        <v>199</v>
      </c>
      <c r="G27" s="93">
        <f>K23-G4</f>
        <v>-0.18737649917602539</v>
      </c>
      <c r="H27" s="91" t="s">
        <v>6</v>
      </c>
      <c r="K27" s="95">
        <f>K24-G11</f>
        <v>30.975781196801403</v>
      </c>
      <c r="L27" s="91" t="s">
        <v>266</v>
      </c>
    </row>
    <row r="28" spans="6:12" x14ac:dyDescent="0.25">
      <c r="F28" s="92" t="s">
        <v>262</v>
      </c>
      <c r="G28" s="11">
        <f>IF(G$7&gt;0,K29/L$14,0)</f>
        <v>0.99262029474431823</v>
      </c>
      <c r="K28" s="115">
        <f>(K27+K25)*G18</f>
        <v>27.593590400035907</v>
      </c>
      <c r="L28" s="91" t="s">
        <v>265</v>
      </c>
    </row>
    <row r="29" spans="6:12" x14ac:dyDescent="0.25">
      <c r="F29" s="92" t="s">
        <v>263</v>
      </c>
      <c r="G29" s="93">
        <f>G28/0.5</f>
        <v>1.9852405894886365</v>
      </c>
      <c r="K29" s="95">
        <f>IF(K16="Low Hz",MAX(D102:D109),MIN(D102:D109))</f>
        <v>545.941162109375</v>
      </c>
      <c r="L29" s="118" t="s">
        <v>269</v>
      </c>
    </row>
    <row r="30" spans="6:12" x14ac:dyDescent="0.25">
      <c r="F30" s="92" t="s">
        <v>255</v>
      </c>
      <c r="G30" s="112">
        <v>0</v>
      </c>
      <c r="K30" s="114">
        <f>K29-G7-K26</f>
        <v>19.820214599609375</v>
      </c>
      <c r="L30" s="91" t="s">
        <v>254</v>
      </c>
    </row>
    <row r="31" spans="6:12" x14ac:dyDescent="0.25">
      <c r="F31" s="92"/>
      <c r="G31" s="12"/>
      <c r="K31" s="19" t="str">
        <f>IF((G6*K30)&lt;0,"Yes","No")</f>
        <v>Yes</v>
      </c>
      <c r="L31" s="91" t="s">
        <v>202</v>
      </c>
    </row>
    <row r="32" spans="6:12" x14ac:dyDescent="0.25">
      <c r="F32" s="92"/>
      <c r="G32" s="12"/>
      <c r="K32" s="2" t="str">
        <f>IF(G27&lt;0,(IF(G23&gt;K28,"Yes","No")),IF(G24&lt;K28,"Yes","No"))</f>
        <v>No</v>
      </c>
      <c r="L32" s="91" t="s">
        <v>267</v>
      </c>
    </row>
    <row r="33" spans="1:17" x14ac:dyDescent="0.25">
      <c r="F33" s="2" t="s">
        <v>115</v>
      </c>
      <c r="G33" s="96">
        <f>IF($G26="Yes",IF($G25="No",IF($G20="Yes",IF(($G9/$G19)&lt;0.75,0.75,IF(($G9/$G19)&gt;1,1,$G9/$G19)),0),IF(($G9/$G19)&gt;2,2,IF(($G9/$G19)&lt;0,0,$G9/$G19))),"No Evaluation")</f>
        <v>0.75</v>
      </c>
      <c r="H33" t="s">
        <v>141</v>
      </c>
      <c r="J33" s="2" t="s">
        <v>142</v>
      </c>
      <c r="K33" s="96">
        <f>IF($G26="Yes",IF($K32="No",IF($K31="Yes",IF(($K30/$K28)&lt;0.75,0.75,IF(($K30/$K28)&gt;1,1,$K30/$K28)),0),IF(($K30/$K28)&gt;2,2,IF(($K30/$K28)&lt;0,0,$K30/$K28))),"No Evaluation")</f>
        <v>0.75</v>
      </c>
      <c r="L33" t="s">
        <v>116</v>
      </c>
    </row>
    <row r="34" spans="1:17" x14ac:dyDescent="0.25">
      <c r="F34" s="2"/>
      <c r="G34" s="14"/>
    </row>
    <row r="35" spans="1:17" x14ac:dyDescent="0.25">
      <c r="A35" s="44"/>
      <c r="B35" s="45"/>
      <c r="C35" s="45"/>
      <c r="D35" s="45"/>
      <c r="E35" s="45"/>
      <c r="F35" s="46"/>
      <c r="G35" s="47"/>
      <c r="H35" s="45"/>
      <c r="I35" s="45"/>
      <c r="J35" s="45"/>
      <c r="K35" s="48" t="s">
        <v>100</v>
      </c>
      <c r="L35" s="45"/>
      <c r="M35" s="45"/>
      <c r="N35" s="45"/>
      <c r="O35" s="45"/>
      <c r="P35" s="45"/>
      <c r="Q35" s="49"/>
    </row>
    <row r="36" spans="1:17" x14ac:dyDescent="0.25">
      <c r="A36" s="50"/>
      <c r="B36" s="18"/>
      <c r="C36" s="18"/>
      <c r="D36" s="18"/>
      <c r="E36" s="18"/>
      <c r="F36" s="51"/>
      <c r="G36" s="52"/>
      <c r="H36" s="53" t="s">
        <v>92</v>
      </c>
      <c r="I36" s="18"/>
      <c r="J36" s="18"/>
      <c r="K36" s="53" t="s">
        <v>101</v>
      </c>
      <c r="L36" s="18"/>
      <c r="M36" s="18"/>
      <c r="N36" s="53"/>
      <c r="O36" s="53"/>
      <c r="P36" s="53"/>
      <c r="Q36" s="54"/>
    </row>
    <row r="37" spans="1:17" x14ac:dyDescent="0.25">
      <c r="A37" s="50"/>
      <c r="B37" s="18"/>
      <c r="C37" s="18"/>
      <c r="D37" s="18"/>
      <c r="E37" s="18"/>
      <c r="F37" s="51"/>
      <c r="G37" s="55"/>
      <c r="H37" s="1" t="s">
        <v>140</v>
      </c>
      <c r="I37" s="53" t="s">
        <v>126</v>
      </c>
      <c r="J37" s="53" t="s">
        <v>89</v>
      </c>
      <c r="K37" s="53" t="s">
        <v>99</v>
      </c>
      <c r="L37" s="18"/>
      <c r="M37" s="18"/>
      <c r="N37" s="53"/>
      <c r="O37" s="53"/>
      <c r="P37" s="53"/>
      <c r="Q37" s="54"/>
    </row>
    <row r="38" spans="1:17" x14ac:dyDescent="0.25">
      <c r="A38" s="50"/>
      <c r="B38" s="18"/>
      <c r="C38" s="18"/>
      <c r="D38" s="18"/>
      <c r="E38" s="18"/>
      <c r="F38" s="51"/>
      <c r="G38" s="55"/>
      <c r="H38" s="53" t="s">
        <v>90</v>
      </c>
      <c r="I38" s="53" t="s">
        <v>83</v>
      </c>
      <c r="J38" s="53" t="s">
        <v>85</v>
      </c>
      <c r="K38" s="53" t="s">
        <v>90</v>
      </c>
      <c r="L38" s="18"/>
      <c r="M38" s="117" t="s">
        <v>270</v>
      </c>
      <c r="N38" s="53"/>
      <c r="O38" s="53"/>
      <c r="P38" s="117" t="s">
        <v>270</v>
      </c>
      <c r="Q38" s="54"/>
    </row>
    <row r="39" spans="1:17" x14ac:dyDescent="0.25">
      <c r="A39" s="50"/>
      <c r="B39" s="18"/>
      <c r="C39" s="18"/>
      <c r="D39" s="53" t="s">
        <v>103</v>
      </c>
      <c r="E39" s="18"/>
      <c r="F39" s="51"/>
      <c r="G39" s="55"/>
      <c r="H39" s="53" t="s">
        <v>91</v>
      </c>
      <c r="I39" s="53" t="s">
        <v>84</v>
      </c>
      <c r="J39" s="53" t="s">
        <v>86</v>
      </c>
      <c r="K39" s="53" t="s">
        <v>91</v>
      </c>
      <c r="L39" s="53" t="s">
        <v>102</v>
      </c>
      <c r="M39" s="53" t="s">
        <v>110</v>
      </c>
      <c r="N39" s="53"/>
      <c r="O39" s="53"/>
      <c r="P39" s="53" t="s">
        <v>110</v>
      </c>
      <c r="Q39" s="54"/>
    </row>
    <row r="40" spans="1:17" x14ac:dyDescent="0.25">
      <c r="A40" s="50"/>
      <c r="B40" s="18"/>
      <c r="C40" s="53" t="s">
        <v>1</v>
      </c>
      <c r="D40" s="53" t="s">
        <v>104</v>
      </c>
      <c r="E40" s="18" t="s">
        <v>102</v>
      </c>
      <c r="F40" s="53" t="s">
        <v>102</v>
      </c>
      <c r="G40" s="55"/>
      <c r="H40" s="53" t="s">
        <v>1</v>
      </c>
      <c r="I40" s="53" t="s">
        <v>1</v>
      </c>
      <c r="J40" s="53" t="s">
        <v>87</v>
      </c>
      <c r="K40" s="53" t="s">
        <v>1</v>
      </c>
      <c r="L40" s="53" t="s">
        <v>108</v>
      </c>
      <c r="M40" s="53" t="s">
        <v>111</v>
      </c>
      <c r="N40" s="53"/>
      <c r="O40" s="53"/>
      <c r="P40" s="53" t="s">
        <v>108</v>
      </c>
      <c r="Q40" s="54"/>
    </row>
    <row r="41" spans="1:17" x14ac:dyDescent="0.25">
      <c r="A41" s="56"/>
      <c r="B41" s="57" t="s">
        <v>82</v>
      </c>
      <c r="C41" s="57" t="s">
        <v>6</v>
      </c>
      <c r="D41" s="57" t="s">
        <v>2</v>
      </c>
      <c r="E41" s="57" t="s">
        <v>1</v>
      </c>
      <c r="F41" s="57" t="s">
        <v>2</v>
      </c>
      <c r="G41" s="58" t="s">
        <v>0</v>
      </c>
      <c r="H41" s="57" t="s">
        <v>3</v>
      </c>
      <c r="I41" s="57" t="s">
        <v>3</v>
      </c>
      <c r="J41" s="57" t="s">
        <v>88</v>
      </c>
      <c r="K41" s="57" t="s">
        <v>3</v>
      </c>
      <c r="L41" s="57" t="s">
        <v>109</v>
      </c>
      <c r="M41" s="57" t="s">
        <v>2</v>
      </c>
      <c r="N41" s="57"/>
      <c r="O41" s="57"/>
      <c r="P41" s="57" t="s">
        <v>2</v>
      </c>
      <c r="Q41" s="59"/>
    </row>
    <row r="42" spans="1:17" x14ac:dyDescent="0.25">
      <c r="B42" s="1"/>
      <c r="C42" s="1"/>
      <c r="D42" s="1"/>
      <c r="E42" s="1"/>
      <c r="F42" s="2"/>
      <c r="G42" s="2"/>
      <c r="H42" s="1"/>
      <c r="I42" s="1"/>
      <c r="J42" s="1"/>
      <c r="K42" s="1"/>
    </row>
    <row r="43" spans="1:17" x14ac:dyDescent="0.25">
      <c r="A43" s="60" t="s">
        <v>129</v>
      </c>
      <c r="B43" s="8">
        <f t="shared" ref="B43:B45" si="0">B44-TIME(0,0,$B$1)</f>
        <v>40626.581898148215</v>
      </c>
      <c r="C43">
        <f>LOOKUP(B43,Data!$A$6:$A$1806,Data!B$6:B$1806)</f>
        <v>60.01300048828125</v>
      </c>
      <c r="D43" s="9">
        <f>LOOKUP(B43,Data!$A$6:$A$1806,Data!C$6:C$1806)</f>
        <v>535.7022705078125</v>
      </c>
      <c r="E43" s="1"/>
      <c r="F43" s="2"/>
      <c r="G43">
        <f>L$14</f>
        <v>550</v>
      </c>
      <c r="H43" s="20">
        <f t="shared" ref="H43:H106" si="1">IF(ABS(C43-L$2)&lt;L$5,0,(IF((C43-L$2)&gt;0,((C43-L$2-L$5)/((L$4*L$2)-L$5)*L$14*-1),((C43-L$2+L$5)/((L$4*L$2)-L$5)*L$14*-1))))</f>
        <v>0</v>
      </c>
      <c r="I43" s="9">
        <f t="shared" ref="I43:I106" si="2">L$13*H43+(1-L$13)*I42</f>
        <v>0</v>
      </c>
      <c r="J43" s="9">
        <f t="shared" ref="J43:J106" si="3">(C43-L$2)*10*L$12</f>
        <v>3.1201171874999999E-2</v>
      </c>
      <c r="K43" s="21"/>
      <c r="L43" s="9"/>
      <c r="M43" s="9"/>
      <c r="N43" s="9"/>
      <c r="O43" s="9"/>
      <c r="P43" s="9"/>
      <c r="Q43" s="9"/>
    </row>
    <row r="44" spans="1:17" x14ac:dyDescent="0.25">
      <c r="A44" s="60" t="s">
        <v>130</v>
      </c>
      <c r="B44" s="8">
        <f t="shared" si="0"/>
        <v>40626.581921296362</v>
      </c>
      <c r="C44">
        <f>LOOKUP(B44,Data!$A$6:$A$1806,Data!B$6:B$1806)</f>
        <v>60.012001037597656</v>
      </c>
      <c r="D44" s="9">
        <f>LOOKUP(B44,Data!$A$6:$A$1806,Data!C$6:C$1806)</f>
        <v>534.78155517578125</v>
      </c>
      <c r="E44" s="1"/>
      <c r="F44" s="2"/>
      <c r="G44">
        <f t="shared" ref="G44:G107" si="4">L$14</f>
        <v>550</v>
      </c>
      <c r="H44" s="20">
        <f t="shared" si="1"/>
        <v>0</v>
      </c>
      <c r="I44" s="9">
        <f t="shared" si="2"/>
        <v>0</v>
      </c>
      <c r="J44" s="9">
        <f t="shared" si="3"/>
        <v>2.8802490234374999E-2</v>
      </c>
      <c r="K44" s="21"/>
      <c r="L44" s="9"/>
      <c r="M44" s="9"/>
      <c r="N44" s="9"/>
      <c r="O44" s="9"/>
      <c r="P44" s="9"/>
      <c r="Q44" s="9"/>
    </row>
    <row r="45" spans="1:17" x14ac:dyDescent="0.25">
      <c r="A45" s="60" t="s">
        <v>131</v>
      </c>
      <c r="B45" s="8">
        <f t="shared" si="0"/>
        <v>40626.581944444508</v>
      </c>
      <c r="C45">
        <f>LOOKUP(B45,Data!$A$6:$A$1806,Data!B$6:B$1806)</f>
        <v>60.01300048828125</v>
      </c>
      <c r="D45" s="9">
        <f>LOOKUP(B45,Data!$A$6:$A$1806,Data!C$6:C$1806)</f>
        <v>534.78155517578125</v>
      </c>
      <c r="E45" s="1"/>
      <c r="F45" s="2"/>
      <c r="G45">
        <f t="shared" si="4"/>
        <v>550</v>
      </c>
      <c r="H45" s="20">
        <f t="shared" si="1"/>
        <v>0</v>
      </c>
      <c r="I45" s="9">
        <f t="shared" si="2"/>
        <v>0</v>
      </c>
      <c r="J45" s="9">
        <f t="shared" si="3"/>
        <v>3.1201171874999999E-2</v>
      </c>
      <c r="K45" s="21"/>
      <c r="L45" s="9"/>
      <c r="M45" s="9"/>
      <c r="N45" s="9"/>
      <c r="O45" s="9"/>
      <c r="P45" s="9"/>
      <c r="Q45" s="9"/>
    </row>
    <row r="46" spans="1:17" x14ac:dyDescent="0.25">
      <c r="A46" s="60" t="s">
        <v>107</v>
      </c>
      <c r="B46" s="8">
        <f t="shared" ref="B46:B77" si="5">B47-TIME(0,0,$B$1)</f>
        <v>40626.581967592654</v>
      </c>
      <c r="C46">
        <f>LOOKUP(B46,Data!$A$6:$A$1806,Data!B$6:B$1806)</f>
        <v>60.01300048828125</v>
      </c>
      <c r="D46" s="9">
        <f>LOOKUP(B46,Data!$A$6:$A$1806,Data!C$6:C$1806)</f>
        <v>535.0606689453125</v>
      </c>
      <c r="E46" s="1"/>
      <c r="F46" s="2"/>
      <c r="G46">
        <f t="shared" si="4"/>
        <v>550</v>
      </c>
      <c r="H46" s="20">
        <f t="shared" si="1"/>
        <v>0</v>
      </c>
      <c r="I46" s="9">
        <f t="shared" si="2"/>
        <v>0</v>
      </c>
      <c r="J46" s="9">
        <f t="shared" si="3"/>
        <v>3.1201171874999999E-2</v>
      </c>
      <c r="K46" s="21"/>
      <c r="L46" s="9"/>
      <c r="M46" s="9"/>
      <c r="N46" s="9"/>
      <c r="O46" s="9"/>
      <c r="P46" s="9"/>
      <c r="Q46" s="9"/>
    </row>
    <row r="47" spans="1:17" x14ac:dyDescent="0.25">
      <c r="A47" s="3" t="s">
        <v>106</v>
      </c>
      <c r="B47" s="8">
        <f t="shared" si="5"/>
        <v>40626.5819907408</v>
      </c>
      <c r="C47">
        <f>LOOKUP(B47,Data!$A$6:$A$1806,Data!B$6:B$1806)</f>
        <v>60.01300048828125</v>
      </c>
      <c r="D47" s="9">
        <f>LOOKUP(B47,Data!$A$6:$A$1806,Data!C$6:C$1806)</f>
        <v>535.0606689453125</v>
      </c>
      <c r="E47" s="1"/>
      <c r="F47" s="2"/>
      <c r="G47">
        <f t="shared" si="4"/>
        <v>550</v>
      </c>
      <c r="H47" s="20">
        <f t="shared" si="1"/>
        <v>0</v>
      </c>
      <c r="I47" s="9">
        <f t="shared" si="2"/>
        <v>0</v>
      </c>
      <c r="J47" s="9">
        <f t="shared" si="3"/>
        <v>3.1201171874999999E-2</v>
      </c>
      <c r="K47" s="21"/>
      <c r="L47" s="9"/>
      <c r="M47" s="9"/>
      <c r="N47" s="9"/>
      <c r="O47" s="9"/>
      <c r="P47" s="9"/>
      <c r="Q47" s="9"/>
    </row>
    <row r="48" spans="1:17" x14ac:dyDescent="0.25">
      <c r="A48" s="3" t="s">
        <v>105</v>
      </c>
      <c r="B48" s="8">
        <f t="shared" si="5"/>
        <v>40626.582013888947</v>
      </c>
      <c r="C48">
        <f>LOOKUP(B48,Data!$A$6:$A$1806,Data!B$6:B$1806)</f>
        <v>60.01300048828125</v>
      </c>
      <c r="D48" s="9">
        <f>LOOKUP(B48,Data!$A$6:$A$1806,Data!C$6:C$1806)</f>
        <v>535.42266845703125</v>
      </c>
      <c r="G48">
        <f t="shared" si="4"/>
        <v>550</v>
      </c>
      <c r="H48" s="20">
        <f t="shared" si="1"/>
        <v>0</v>
      </c>
      <c r="I48" s="9">
        <f t="shared" si="2"/>
        <v>0</v>
      </c>
      <c r="J48" s="9">
        <f t="shared" si="3"/>
        <v>3.1201171874999999E-2</v>
      </c>
      <c r="K48" s="9"/>
      <c r="L48" s="9"/>
      <c r="M48" s="9"/>
      <c r="N48" s="9"/>
      <c r="O48" s="9"/>
      <c r="P48" s="9"/>
      <c r="Q48" s="9"/>
    </row>
    <row r="49" spans="1:17" x14ac:dyDescent="0.25">
      <c r="A49" s="3" t="s">
        <v>21</v>
      </c>
      <c r="B49" s="8">
        <f t="shared" si="5"/>
        <v>40626.582037037093</v>
      </c>
      <c r="C49">
        <f>LOOKUP(B49,Data!$A$6:$A$1806,Data!B$6:B$1806)</f>
        <v>60.027999877929687</v>
      </c>
      <c r="D49" s="9">
        <f>LOOKUP(B49,Data!$A$6:$A$1806,Data!C$6:C$1806)</f>
        <v>535.42266845703125</v>
      </c>
      <c r="G49">
        <f t="shared" si="4"/>
        <v>550</v>
      </c>
      <c r="H49" s="20">
        <f t="shared" si="1"/>
        <v>-2.0281370638042655</v>
      </c>
      <c r="I49" s="9">
        <f t="shared" si="2"/>
        <v>-0.26365781829455454</v>
      </c>
      <c r="J49" s="9">
        <f t="shared" si="3"/>
        <v>6.719970703125E-2</v>
      </c>
      <c r="K49" s="9"/>
      <c r="L49" s="20">
        <f t="shared" ref="L49:L78" si="6">(D$78-D$49-I$78+I$49)/29</f>
        <v>-0.18742588123219486</v>
      </c>
      <c r="M49" s="9">
        <f>IF((M50-L49-(I50-I49))&lt;G49,IF((M50-L49-(I50-I49))&lt;L$15,L$15,M50-L49-(I50-I49)),G49)</f>
        <v>535.42266845703227</v>
      </c>
      <c r="N49" s="9"/>
      <c r="O49" s="9"/>
      <c r="P49" s="9"/>
      <c r="Q49" s="9"/>
    </row>
    <row r="50" spans="1:17" x14ac:dyDescent="0.25">
      <c r="A50" s="3" t="s">
        <v>22</v>
      </c>
      <c r="B50" s="8">
        <f t="shared" si="5"/>
        <v>40626.582060185239</v>
      </c>
      <c r="C50">
        <f>LOOKUP(B50,Data!$A$6:$A$1806,Data!B$6:B$1806)</f>
        <v>60.034999847412109</v>
      </c>
      <c r="D50" s="9">
        <f>LOOKUP(B50,Data!$A$6:$A$1806,Data!C$6:C$1806)</f>
        <v>534.8941650390625</v>
      </c>
      <c r="G50">
        <f t="shared" si="4"/>
        <v>550</v>
      </c>
      <c r="H50" s="20">
        <f t="shared" si="1"/>
        <v>-3.3187784366946547</v>
      </c>
      <c r="I50" s="9">
        <f t="shared" si="2"/>
        <v>-0.66082349868656753</v>
      </c>
      <c r="J50" s="9">
        <f t="shared" si="3"/>
        <v>8.39996337890625E-2</v>
      </c>
      <c r="K50" s="9"/>
      <c r="L50" s="20">
        <f t="shared" si="6"/>
        <v>-0.18742588123219486</v>
      </c>
      <c r="M50" s="9">
        <f t="shared" ref="M50:M77" si="7">IF((M51-L50-(I51-I50))&lt;G50,IF((M51-L50-(I51-I50))&lt;L$15,L$15,M51-L50-(I51-I50)),G50)</f>
        <v>534.83807689540799</v>
      </c>
      <c r="N50" s="9"/>
      <c r="O50" s="9"/>
      <c r="P50" s="9"/>
      <c r="Q50" s="9"/>
    </row>
    <row r="51" spans="1:17" x14ac:dyDescent="0.25">
      <c r="A51" s="3" t="s">
        <v>23</v>
      </c>
      <c r="B51" s="8">
        <f t="shared" si="5"/>
        <v>40626.582083333386</v>
      </c>
      <c r="C51">
        <f>LOOKUP(B51,Data!$A$6:$A$1806,Data!B$6:B$1806)</f>
        <v>60.03900146484375</v>
      </c>
      <c r="D51" s="9">
        <f>LOOKUP(B51,Data!$A$6:$A$1806,Data!C$6:C$1806)</f>
        <v>534.8941650390625</v>
      </c>
      <c r="G51">
        <f t="shared" si="4"/>
        <v>550</v>
      </c>
      <c r="H51" s="20">
        <f t="shared" si="1"/>
        <v>-4.0565892269736841</v>
      </c>
      <c r="I51" s="9">
        <f t="shared" si="2"/>
        <v>-1.1022730433638928</v>
      </c>
      <c r="J51" s="9">
        <f t="shared" si="3"/>
        <v>9.3603515624999994E-2</v>
      </c>
      <c r="K51" s="9"/>
      <c r="L51" s="20">
        <f t="shared" si="6"/>
        <v>-0.18742588123219486</v>
      </c>
      <c r="M51" s="9">
        <f t="shared" si="7"/>
        <v>534.20920146949845</v>
      </c>
      <c r="N51" s="9"/>
      <c r="O51" s="9"/>
      <c r="P51" s="9"/>
      <c r="Q51" s="9"/>
    </row>
    <row r="52" spans="1:17" x14ac:dyDescent="0.25">
      <c r="A52" s="3" t="s">
        <v>24</v>
      </c>
      <c r="B52" s="8">
        <f t="shared" si="5"/>
        <v>40626.582106481532</v>
      </c>
      <c r="C52">
        <f>LOOKUP(B52,Data!$A$6:$A$1806,Data!B$6:B$1806)</f>
        <v>60.03900146484375</v>
      </c>
      <c r="D52" s="9">
        <f>LOOKUP(B52,Data!$A$6:$A$1806,Data!C$6:C$1806)</f>
        <v>536.08453369140625</v>
      </c>
      <c r="G52">
        <f t="shared" si="4"/>
        <v>550</v>
      </c>
      <c r="H52" s="20">
        <f t="shared" si="1"/>
        <v>-4.0565892269736841</v>
      </c>
      <c r="I52" s="9">
        <f t="shared" si="2"/>
        <v>-1.4863341472331657</v>
      </c>
      <c r="J52" s="9">
        <f t="shared" si="3"/>
        <v>9.3603515624999994E-2</v>
      </c>
      <c r="K52" s="9"/>
      <c r="L52" s="20">
        <f t="shared" si="6"/>
        <v>-0.18742588123219486</v>
      </c>
      <c r="M52" s="9">
        <f t="shared" si="7"/>
        <v>533.63771448439695</v>
      </c>
      <c r="N52" s="9"/>
      <c r="O52" s="9"/>
      <c r="P52" s="9"/>
      <c r="Q52" s="9"/>
    </row>
    <row r="53" spans="1:17" x14ac:dyDescent="0.25">
      <c r="A53" s="3" t="s">
        <v>25</v>
      </c>
      <c r="B53" s="8">
        <f t="shared" si="5"/>
        <v>40626.582129629678</v>
      </c>
      <c r="C53">
        <f>LOOKUP(B53,Data!$A$6:$A$1806,Data!B$6:B$1806)</f>
        <v>60.037998199462891</v>
      </c>
      <c r="D53" s="9">
        <f>LOOKUP(B53,Data!$A$6:$A$1806,Data!C$6:C$1806)</f>
        <v>536.08453369140625</v>
      </c>
      <c r="G53">
        <f t="shared" si="4"/>
        <v>550</v>
      </c>
      <c r="H53" s="20">
        <f t="shared" si="1"/>
        <v>-3.8716090193060153</v>
      </c>
      <c r="I53" s="9">
        <f t="shared" si="2"/>
        <v>-1.7964198806026361</v>
      </c>
      <c r="J53" s="9">
        <f t="shared" si="3"/>
        <v>9.1195678710937492E-2</v>
      </c>
      <c r="K53" s="9"/>
      <c r="L53" s="20">
        <f t="shared" si="6"/>
        <v>-0.18742588123219486</v>
      </c>
      <c r="M53" s="9">
        <f t="shared" si="7"/>
        <v>533.1402028697953</v>
      </c>
      <c r="N53" s="9"/>
      <c r="O53" s="9"/>
      <c r="P53" s="9"/>
      <c r="Q53" s="9"/>
    </row>
    <row r="54" spans="1:17" x14ac:dyDescent="0.25">
      <c r="A54" s="3" t="s">
        <v>26</v>
      </c>
      <c r="B54" s="8">
        <f t="shared" si="5"/>
        <v>40626.582152777824</v>
      </c>
      <c r="C54">
        <f>LOOKUP(B54,Data!$A$6:$A$1806,Data!B$6:B$1806)</f>
        <v>60.030998229980469</v>
      </c>
      <c r="D54" s="9">
        <f>LOOKUP(B54,Data!$A$6:$A$1806,Data!C$6:C$1806)</f>
        <v>534.325927734375</v>
      </c>
      <c r="G54">
        <f t="shared" si="4"/>
        <v>550</v>
      </c>
      <c r="H54" s="20">
        <f t="shared" si="1"/>
        <v>-2.5809676464156257</v>
      </c>
      <c r="I54" s="9">
        <f t="shared" si="2"/>
        <v>-1.8984110901583247</v>
      </c>
      <c r="J54" s="9">
        <f t="shared" si="3"/>
        <v>7.4395751953124992E-2</v>
      </c>
      <c r="K54" s="9"/>
      <c r="L54" s="20">
        <f t="shared" si="6"/>
        <v>-0.18742588123219486</v>
      </c>
      <c r="M54" s="9">
        <f t="shared" si="7"/>
        <v>532.85078577900742</v>
      </c>
      <c r="N54" s="9"/>
      <c r="O54" s="9"/>
      <c r="P54" s="9"/>
      <c r="Q54" s="9"/>
    </row>
    <row r="55" spans="1:17" x14ac:dyDescent="0.25">
      <c r="A55" s="3" t="s">
        <v>27</v>
      </c>
      <c r="B55" s="8">
        <f t="shared" si="5"/>
        <v>40626.582175925971</v>
      </c>
      <c r="C55">
        <f>LOOKUP(B55,Data!$A$6:$A$1806,Data!B$6:B$1806)</f>
        <v>60.030998229980469</v>
      </c>
      <c r="D55" s="9">
        <f>LOOKUP(B55,Data!$A$6:$A$1806,Data!C$6:C$1806)</f>
        <v>534.325927734375</v>
      </c>
      <c r="G55">
        <f t="shared" si="4"/>
        <v>550</v>
      </c>
      <c r="H55" s="20">
        <f t="shared" si="1"/>
        <v>-2.5809676464156257</v>
      </c>
      <c r="I55" s="9">
        <f t="shared" si="2"/>
        <v>-1.987143442471774</v>
      </c>
      <c r="J55" s="9">
        <f t="shared" si="3"/>
        <v>7.4395751953124992E-2</v>
      </c>
      <c r="K55" s="9"/>
      <c r="L55" s="20">
        <f t="shared" si="6"/>
        <v>-0.18742588123219486</v>
      </c>
      <c r="M55" s="9">
        <f t="shared" si="7"/>
        <v>532.57462754546179</v>
      </c>
      <c r="N55" s="9"/>
      <c r="O55" s="9"/>
      <c r="P55" s="9"/>
      <c r="Q55" s="9"/>
    </row>
    <row r="56" spans="1:17" x14ac:dyDescent="0.25">
      <c r="A56" s="3" t="s">
        <v>28</v>
      </c>
      <c r="B56" s="8">
        <f t="shared" si="5"/>
        <v>40626.582199074117</v>
      </c>
      <c r="C56">
        <f>LOOKUP(B56,Data!$A$6:$A$1806,Data!B$6:B$1806)</f>
        <v>60.028999328613281</v>
      </c>
      <c r="D56" s="9">
        <f>LOOKUP(B56,Data!$A$6:$A$1806,Data!C$6:C$1806)</f>
        <v>534.3387451171875</v>
      </c>
      <c r="G56">
        <f t="shared" si="4"/>
        <v>550</v>
      </c>
      <c r="H56" s="20">
        <f t="shared" si="1"/>
        <v>-2.2124139246747188</v>
      </c>
      <c r="I56" s="9">
        <f t="shared" si="2"/>
        <v>-2.0164286051581568</v>
      </c>
      <c r="J56" s="9">
        <f t="shared" si="3"/>
        <v>6.9598388671874997E-2</v>
      </c>
      <c r="K56" s="9"/>
      <c r="L56" s="20">
        <f t="shared" si="6"/>
        <v>-0.18742588123219486</v>
      </c>
      <c r="M56" s="9">
        <f t="shared" si="7"/>
        <v>532.35791650154317</v>
      </c>
      <c r="N56" s="9"/>
      <c r="O56" s="9"/>
      <c r="P56" s="9"/>
      <c r="Q56" s="9"/>
    </row>
    <row r="57" spans="1:17" x14ac:dyDescent="0.25">
      <c r="A57" s="3" t="s">
        <v>29</v>
      </c>
      <c r="B57" s="8">
        <f t="shared" si="5"/>
        <v>40626.582222222263</v>
      </c>
      <c r="C57">
        <f>LOOKUP(B57,Data!$A$6:$A$1806,Data!B$6:B$1806)</f>
        <v>60.027999877929687</v>
      </c>
      <c r="D57" s="9">
        <f>LOOKUP(B57,Data!$A$6:$A$1806,Data!C$6:C$1806)</f>
        <v>534.3387451171875</v>
      </c>
      <c r="G57">
        <f t="shared" si="4"/>
        <v>550</v>
      </c>
      <c r="H57" s="20">
        <f t="shared" si="1"/>
        <v>-2.0281370638042655</v>
      </c>
      <c r="I57" s="9">
        <f t="shared" si="2"/>
        <v>-2.0179507047821508</v>
      </c>
      <c r="J57" s="9">
        <f t="shared" si="3"/>
        <v>6.719970703125E-2</v>
      </c>
      <c r="K57" s="9"/>
      <c r="L57" s="20">
        <f t="shared" si="6"/>
        <v>-0.18742588123219486</v>
      </c>
      <c r="M57" s="9">
        <f t="shared" si="7"/>
        <v>532.16896852068692</v>
      </c>
      <c r="N57" s="9"/>
      <c r="O57" s="9"/>
      <c r="P57" s="9"/>
      <c r="Q57" s="9"/>
    </row>
    <row r="58" spans="1:17" x14ac:dyDescent="0.25">
      <c r="A58" s="3" t="s">
        <v>30</v>
      </c>
      <c r="B58" s="8">
        <f t="shared" si="5"/>
        <v>40626.58224537041</v>
      </c>
      <c r="C58">
        <f>LOOKUP(B58,Data!$A$6:$A$1806,Data!B$6:B$1806)</f>
        <v>60.027999877929687</v>
      </c>
      <c r="D58" s="9">
        <f>LOOKUP(B58,Data!$A$6:$A$1806,Data!C$6:C$1806)</f>
        <v>534.52142333984375</v>
      </c>
      <c r="G58">
        <f t="shared" si="4"/>
        <v>550</v>
      </c>
      <c r="H58" s="20">
        <f t="shared" si="1"/>
        <v>-2.0281370638042655</v>
      </c>
      <c r="I58" s="9">
        <f t="shared" si="2"/>
        <v>-2.0192749314550258</v>
      </c>
      <c r="J58" s="9">
        <f t="shared" si="3"/>
        <v>6.719970703125E-2</v>
      </c>
      <c r="K58" s="9"/>
      <c r="L58" s="20">
        <f t="shared" si="6"/>
        <v>-0.18742588123219486</v>
      </c>
      <c r="M58" s="9">
        <f t="shared" si="7"/>
        <v>531.98021841278182</v>
      </c>
      <c r="N58" s="9"/>
      <c r="O58" s="9"/>
      <c r="P58" s="9"/>
      <c r="Q58" s="9"/>
    </row>
    <row r="59" spans="1:17" x14ac:dyDescent="0.25">
      <c r="A59" s="3" t="s">
        <v>31</v>
      </c>
      <c r="B59" s="8">
        <f t="shared" si="5"/>
        <v>40626.582268518556</v>
      </c>
      <c r="C59">
        <f>LOOKUP(B59,Data!$A$6:$A$1806,Data!B$6:B$1806)</f>
        <v>60.028999328613281</v>
      </c>
      <c r="D59" s="9">
        <f>LOOKUP(B59,Data!$A$6:$A$1806,Data!C$6:C$1806)</f>
        <v>534.52142333984375</v>
      </c>
      <c r="G59">
        <f t="shared" si="4"/>
        <v>550</v>
      </c>
      <c r="H59" s="20">
        <f t="shared" si="1"/>
        <v>-2.2124139246747188</v>
      </c>
      <c r="I59" s="9">
        <f t="shared" si="2"/>
        <v>-2.0443830005735859</v>
      </c>
      <c r="J59" s="9">
        <f t="shared" si="3"/>
        <v>6.9598388671874997E-2</v>
      </c>
      <c r="K59" s="9"/>
      <c r="L59" s="20">
        <f t="shared" si="6"/>
        <v>-0.18742588123219486</v>
      </c>
      <c r="M59" s="9">
        <f t="shared" si="7"/>
        <v>531.76768446243102</v>
      </c>
      <c r="N59" s="9"/>
      <c r="O59" s="9"/>
      <c r="P59" s="9"/>
      <c r="Q59" s="9"/>
    </row>
    <row r="60" spans="1:17" x14ac:dyDescent="0.25">
      <c r="A60" s="3" t="s">
        <v>32</v>
      </c>
      <c r="B60" s="8">
        <f t="shared" si="5"/>
        <v>40626.582291666702</v>
      </c>
      <c r="C60">
        <f>LOOKUP(B60,Data!$A$6:$A$1806,Data!B$6:B$1806)</f>
        <v>60.027999877929687</v>
      </c>
      <c r="D60" s="9">
        <f>LOOKUP(B60,Data!$A$6:$A$1806,Data!C$6:C$1806)</f>
        <v>533.728515625</v>
      </c>
      <c r="G60">
        <f t="shared" si="4"/>
        <v>550</v>
      </c>
      <c r="H60" s="20">
        <f t="shared" si="1"/>
        <v>-2.0281370638042655</v>
      </c>
      <c r="I60" s="9">
        <f t="shared" si="2"/>
        <v>-2.0422710287935741</v>
      </c>
      <c r="J60" s="9">
        <f t="shared" si="3"/>
        <v>6.719970703125E-2</v>
      </c>
      <c r="K60" s="9"/>
      <c r="L60" s="20">
        <f t="shared" si="6"/>
        <v>-0.18742588123219486</v>
      </c>
      <c r="M60" s="9">
        <f t="shared" si="7"/>
        <v>531.58237055297877</v>
      </c>
      <c r="N60" s="9"/>
      <c r="O60" s="9"/>
      <c r="P60" s="9"/>
      <c r="Q60" s="9"/>
    </row>
    <row r="61" spans="1:17" x14ac:dyDescent="0.25">
      <c r="A61" s="3" t="s">
        <v>33</v>
      </c>
      <c r="B61" s="8">
        <f t="shared" si="5"/>
        <v>40626.582314814848</v>
      </c>
      <c r="C61">
        <f>LOOKUP(B61,Data!$A$6:$A$1806,Data!B$6:B$1806)</f>
        <v>60.027999877929687</v>
      </c>
      <c r="D61" s="9">
        <f>LOOKUP(B61,Data!$A$6:$A$1806,Data!C$6:C$1806)</f>
        <v>533.728515625</v>
      </c>
      <c r="G61">
        <f t="shared" si="4"/>
        <v>550</v>
      </c>
      <c r="H61" s="20">
        <f t="shared" si="1"/>
        <v>-2.0281370638042655</v>
      </c>
      <c r="I61" s="9">
        <f t="shared" si="2"/>
        <v>-2.0404336133449639</v>
      </c>
      <c r="J61" s="9">
        <f t="shared" si="3"/>
        <v>6.719970703125E-2</v>
      </c>
      <c r="K61" s="9"/>
      <c r="L61" s="20">
        <f t="shared" si="6"/>
        <v>-0.18742588123219486</v>
      </c>
      <c r="M61" s="9">
        <f t="shared" si="7"/>
        <v>531.39678208719511</v>
      </c>
      <c r="N61" s="9"/>
      <c r="O61" s="9"/>
      <c r="P61" s="9"/>
      <c r="Q61" s="9"/>
    </row>
    <row r="62" spans="1:17" x14ac:dyDescent="0.25">
      <c r="A62" s="3" t="s">
        <v>34</v>
      </c>
      <c r="B62" s="8">
        <f t="shared" si="5"/>
        <v>40626.582337962995</v>
      </c>
      <c r="C62">
        <f>LOOKUP(B62,Data!$A$6:$A$1806,Data!B$6:B$1806)</f>
        <v>60.027999877929687</v>
      </c>
      <c r="D62" s="9">
        <f>LOOKUP(B62,Data!$A$6:$A$1806,Data!C$6:C$1806)</f>
        <v>533.58160400390625</v>
      </c>
      <c r="G62">
        <f t="shared" si="4"/>
        <v>550</v>
      </c>
      <c r="H62" s="20">
        <f t="shared" si="1"/>
        <v>-2.0281370638042655</v>
      </c>
      <c r="I62" s="9">
        <f t="shared" si="2"/>
        <v>-2.0388350619046731</v>
      </c>
      <c r="J62" s="9">
        <f t="shared" si="3"/>
        <v>6.719970703125E-2</v>
      </c>
      <c r="K62" s="9"/>
      <c r="L62" s="20">
        <f t="shared" si="6"/>
        <v>-0.18742588123219486</v>
      </c>
      <c r="M62" s="9">
        <f t="shared" si="7"/>
        <v>531.21095475740321</v>
      </c>
      <c r="N62" s="9"/>
      <c r="O62" s="9"/>
      <c r="P62" s="9"/>
      <c r="Q62" s="9"/>
    </row>
    <row r="63" spans="1:17" x14ac:dyDescent="0.25">
      <c r="A63" s="3" t="s">
        <v>35</v>
      </c>
      <c r="B63" s="8">
        <f t="shared" si="5"/>
        <v>40626.582361111141</v>
      </c>
      <c r="C63">
        <f>LOOKUP(B63,Data!$A$6:$A$1806,Data!B$6:B$1806)</f>
        <v>60.030998229980469</v>
      </c>
      <c r="D63" s="9">
        <f>LOOKUP(B63,Data!$A$6:$A$1806,Data!C$6:C$1806)</f>
        <v>533.58160400390625</v>
      </c>
      <c r="G63">
        <f t="shared" si="4"/>
        <v>550</v>
      </c>
      <c r="H63" s="20">
        <f t="shared" si="1"/>
        <v>-2.5809676464156257</v>
      </c>
      <c r="I63" s="9">
        <f t="shared" si="2"/>
        <v>-2.1093122978910972</v>
      </c>
      <c r="J63" s="9">
        <f t="shared" si="3"/>
        <v>7.4395751953124992E-2</v>
      </c>
      <c r="K63" s="9"/>
      <c r="L63" s="20">
        <f t="shared" si="6"/>
        <v>-0.18742588123219486</v>
      </c>
      <c r="M63" s="9">
        <f t="shared" si="7"/>
        <v>530.95305164018453</v>
      </c>
      <c r="N63" s="9"/>
      <c r="O63" s="9"/>
      <c r="P63" s="9"/>
      <c r="Q63" s="9"/>
    </row>
    <row r="64" spans="1:17" x14ac:dyDescent="0.25">
      <c r="A64" s="3" t="s">
        <v>36</v>
      </c>
      <c r="B64" s="8">
        <f t="shared" si="5"/>
        <v>40626.582384259287</v>
      </c>
      <c r="C64">
        <f>LOOKUP(B64,Data!$A$6:$A$1806,Data!B$6:B$1806)</f>
        <v>60.029998779296875</v>
      </c>
      <c r="D64" s="9">
        <f>LOOKUP(B64,Data!$A$6:$A$1806,Data!C$6:C$1806)</f>
        <v>532.53900146484375</v>
      </c>
      <c r="G64">
        <f t="shared" si="4"/>
        <v>550</v>
      </c>
      <c r="H64" s="20">
        <f t="shared" si="1"/>
        <v>-2.3966907855451725</v>
      </c>
      <c r="I64" s="9">
        <f t="shared" si="2"/>
        <v>-2.1466715012861268</v>
      </c>
      <c r="J64" s="9">
        <f t="shared" si="3"/>
        <v>7.1997070312499994E-2</v>
      </c>
      <c r="K64" s="9"/>
      <c r="L64" s="20">
        <f t="shared" si="6"/>
        <v>-0.18742588123219486</v>
      </c>
      <c r="M64" s="9">
        <f t="shared" si="7"/>
        <v>530.7282665555573</v>
      </c>
      <c r="N64" s="9"/>
      <c r="O64" s="9"/>
      <c r="P64" s="9"/>
      <c r="Q64" s="9"/>
    </row>
    <row r="65" spans="1:20" x14ac:dyDescent="0.25">
      <c r="A65" s="3" t="s">
        <v>37</v>
      </c>
      <c r="B65" s="8">
        <f t="shared" si="5"/>
        <v>40626.582407407433</v>
      </c>
      <c r="C65">
        <f>LOOKUP(B65,Data!$A$6:$A$1806,Data!B$6:B$1806)</f>
        <v>60.027999877929687</v>
      </c>
      <c r="D65" s="9">
        <f>LOOKUP(B65,Data!$A$6:$A$1806,Data!C$6:C$1806)</f>
        <v>532.53900146484375</v>
      </c>
      <c r="G65">
        <f t="shared" si="4"/>
        <v>550</v>
      </c>
      <c r="H65" s="20">
        <f t="shared" si="1"/>
        <v>-2.0281370638042655</v>
      </c>
      <c r="I65" s="9">
        <f t="shared" si="2"/>
        <v>-2.131262024413485</v>
      </c>
      <c r="J65" s="9">
        <f t="shared" si="3"/>
        <v>6.719970703125E-2</v>
      </c>
      <c r="K65" s="9"/>
      <c r="L65" s="20">
        <f t="shared" si="6"/>
        <v>-0.18742588123219486</v>
      </c>
      <c r="M65" s="9">
        <f t="shared" si="7"/>
        <v>530.55625015119767</v>
      </c>
      <c r="N65" s="9"/>
      <c r="O65" s="9"/>
      <c r="P65" s="9"/>
      <c r="Q65" s="9"/>
    </row>
    <row r="66" spans="1:20" x14ac:dyDescent="0.25">
      <c r="A66" s="3" t="s">
        <v>38</v>
      </c>
      <c r="B66" s="8">
        <f t="shared" si="5"/>
        <v>40626.58243055558</v>
      </c>
      <c r="C66">
        <f>LOOKUP(B66,Data!$A$6:$A$1806,Data!B$6:B$1806)</f>
        <v>60.027000427246094</v>
      </c>
      <c r="D66" s="9">
        <f>LOOKUP(B66,Data!$A$6:$A$1806,Data!C$6:C$1806)</f>
        <v>532.5050048828125</v>
      </c>
      <c r="G66">
        <f t="shared" si="4"/>
        <v>550</v>
      </c>
      <c r="H66" s="20">
        <f t="shared" si="1"/>
        <v>-1.8438602029338123</v>
      </c>
      <c r="I66" s="9">
        <f t="shared" si="2"/>
        <v>-2.0938997876211274</v>
      </c>
      <c r="J66" s="9">
        <f t="shared" si="3"/>
        <v>6.4801025390625003E-2</v>
      </c>
      <c r="K66" s="9"/>
      <c r="L66" s="20">
        <f t="shared" si="6"/>
        <v>-0.18742588123219486</v>
      </c>
      <c r="M66" s="9">
        <f t="shared" si="7"/>
        <v>530.40618650675776</v>
      </c>
      <c r="N66" s="9"/>
      <c r="O66" s="9"/>
      <c r="P66" s="9"/>
      <c r="Q66" s="9"/>
    </row>
    <row r="67" spans="1:20" x14ac:dyDescent="0.25">
      <c r="A67" s="3" t="s">
        <v>39</v>
      </c>
      <c r="B67" s="8">
        <f t="shared" si="5"/>
        <v>40626.582453703726</v>
      </c>
      <c r="C67">
        <f>LOOKUP(B67,Data!$A$6:$A$1806,Data!B$6:B$1806)</f>
        <v>60.029998779296875</v>
      </c>
      <c r="D67" s="9">
        <f>LOOKUP(B67,Data!$A$6:$A$1806,Data!C$6:C$1806)</f>
        <v>532.5050048828125</v>
      </c>
      <c r="G67">
        <f t="shared" si="4"/>
        <v>550</v>
      </c>
      <c r="H67" s="20">
        <f t="shared" si="1"/>
        <v>-2.3966907855451725</v>
      </c>
      <c r="I67" s="9">
        <f t="shared" si="2"/>
        <v>-2.1332626173512534</v>
      </c>
      <c r="J67" s="9">
        <f t="shared" si="3"/>
        <v>7.1997070312499994E-2</v>
      </c>
      <c r="K67" s="9"/>
      <c r="L67" s="20">
        <f t="shared" si="6"/>
        <v>-0.18742588123219486</v>
      </c>
      <c r="M67" s="9">
        <f t="shared" si="7"/>
        <v>530.17939779579535</v>
      </c>
      <c r="N67" s="9"/>
      <c r="O67" s="9"/>
      <c r="P67" s="9"/>
      <c r="Q67" s="9"/>
    </row>
    <row r="68" spans="1:20" x14ac:dyDescent="0.25">
      <c r="A68" s="3" t="s">
        <v>40</v>
      </c>
      <c r="B68" s="8">
        <f t="shared" si="5"/>
        <v>40626.582476851872</v>
      </c>
      <c r="C68">
        <f>LOOKUP(B68,Data!$A$6:$A$1806,Data!B$6:B$1806)</f>
        <v>60.025001525878906</v>
      </c>
      <c r="D68" s="9">
        <f>LOOKUP(B68,Data!$A$6:$A$1806,Data!C$6:C$1806)</f>
        <v>531.85748291015625</v>
      </c>
      <c r="G68">
        <f t="shared" si="4"/>
        <v>550</v>
      </c>
      <c r="H68" s="20">
        <f t="shared" si="1"/>
        <v>-1.4753064811929055</v>
      </c>
      <c r="I68" s="9">
        <f t="shared" si="2"/>
        <v>-2.0477283196506684</v>
      </c>
      <c r="J68" s="9">
        <f t="shared" si="3"/>
        <v>6.0003662109374994E-2</v>
      </c>
      <c r="K68" s="9"/>
      <c r="L68" s="20">
        <f t="shared" si="6"/>
        <v>-0.18742588123219486</v>
      </c>
      <c r="M68" s="9">
        <f t="shared" si="7"/>
        <v>530.07750621226376</v>
      </c>
      <c r="N68" s="9"/>
      <c r="O68" s="9"/>
      <c r="P68" s="9"/>
      <c r="Q68" s="9"/>
    </row>
    <row r="69" spans="1:20" x14ac:dyDescent="0.25">
      <c r="A69" s="3" t="s">
        <v>41</v>
      </c>
      <c r="B69" s="8">
        <f t="shared" si="5"/>
        <v>40626.582500000019</v>
      </c>
      <c r="C69">
        <f>LOOKUP(B69,Data!$A$6:$A$1806,Data!B$6:B$1806)</f>
        <v>60.019001007080078</v>
      </c>
      <c r="D69" s="9">
        <f>LOOKUP(B69,Data!$A$6:$A$1806,Data!C$6:C$1806)</f>
        <v>531.85748291015625</v>
      </c>
      <c r="G69">
        <f t="shared" si="4"/>
        <v>550</v>
      </c>
      <c r="H69" s="20">
        <f t="shared" si="1"/>
        <v>-0.36894196917296951</v>
      </c>
      <c r="I69" s="9">
        <f t="shared" si="2"/>
        <v>-1.8294860940885675</v>
      </c>
      <c r="J69" s="9">
        <f t="shared" si="3"/>
        <v>4.5602416992187499E-2</v>
      </c>
      <c r="K69" s="9"/>
      <c r="L69" s="20">
        <f t="shared" si="6"/>
        <v>-0.18742588123219486</v>
      </c>
      <c r="M69" s="9">
        <f t="shared" si="7"/>
        <v>530.10832255659363</v>
      </c>
      <c r="N69" s="9"/>
      <c r="O69" s="9"/>
      <c r="P69" s="9"/>
      <c r="Q69" s="9"/>
    </row>
    <row r="70" spans="1:20" x14ac:dyDescent="0.25">
      <c r="A70" s="3" t="s">
        <v>42</v>
      </c>
      <c r="B70" s="8">
        <f t="shared" si="5"/>
        <v>40626.582523148165</v>
      </c>
      <c r="C70">
        <f>LOOKUP(B70,Data!$A$6:$A$1806,Data!B$6:B$1806)</f>
        <v>60.015998840332031</v>
      </c>
      <c r="D70" s="9">
        <f>LOOKUP(B70,Data!$A$6:$A$1806,Data!C$6:C$1806)</f>
        <v>531.4794921875</v>
      </c>
      <c r="G70">
        <f t="shared" si="4"/>
        <v>550</v>
      </c>
      <c r="H70" s="20">
        <f t="shared" si="1"/>
        <v>0</v>
      </c>
      <c r="I70" s="9">
        <f t="shared" si="2"/>
        <v>-1.5916529018570538</v>
      </c>
      <c r="J70" s="9">
        <f t="shared" si="3"/>
        <v>3.8397216796875001E-2</v>
      </c>
      <c r="K70" s="9"/>
      <c r="L70" s="20">
        <f t="shared" si="6"/>
        <v>-0.18742588123219486</v>
      </c>
      <c r="M70" s="9">
        <f t="shared" si="7"/>
        <v>530.15872986759291</v>
      </c>
      <c r="N70" s="9"/>
      <c r="O70" s="9"/>
      <c r="P70" s="9"/>
      <c r="Q70" s="9"/>
    </row>
    <row r="71" spans="1:20" x14ac:dyDescent="0.25">
      <c r="A71" s="4" t="s">
        <v>43</v>
      </c>
      <c r="B71" s="8">
        <f t="shared" si="5"/>
        <v>40626.582546296311</v>
      </c>
      <c r="C71">
        <f>LOOKUP(B71,Data!$A$6:$A$1806,Data!B$6:B$1806)</f>
        <v>60.011001586914063</v>
      </c>
      <c r="D71" s="9">
        <f>LOOKUP(B71,Data!$A$6:$A$1806,Data!C$6:C$1806)</f>
        <v>531.4794921875</v>
      </c>
      <c r="E71" s="9">
        <f>AVERAGE($C$71:$C$78)</f>
        <v>60.00237512588501</v>
      </c>
      <c r="F71" s="9">
        <f>AVERAGE($D$71:$D$78)</f>
        <v>530.11475372314453</v>
      </c>
      <c r="G71">
        <f t="shared" si="4"/>
        <v>550</v>
      </c>
      <c r="H71" s="20">
        <f t="shared" si="1"/>
        <v>0</v>
      </c>
      <c r="I71" s="9">
        <f t="shared" si="2"/>
        <v>-1.3847380246156367</v>
      </c>
      <c r="J71" s="9">
        <f t="shared" si="3"/>
        <v>2.6403808593749998E-2</v>
      </c>
      <c r="K71" s="9"/>
      <c r="L71" s="20">
        <f t="shared" si="6"/>
        <v>-0.18742588123219486</v>
      </c>
      <c r="M71" s="9">
        <f t="shared" si="7"/>
        <v>530.17821886360207</v>
      </c>
      <c r="N71" s="9"/>
      <c r="O71" s="9"/>
      <c r="P71" s="9"/>
      <c r="Q71" s="9"/>
    </row>
    <row r="72" spans="1:20" x14ac:dyDescent="0.25">
      <c r="A72" s="4" t="s">
        <v>44</v>
      </c>
      <c r="B72" s="8">
        <f t="shared" si="5"/>
        <v>40626.582569444457</v>
      </c>
      <c r="C72">
        <f>LOOKUP(B72,Data!$A$6:$A$1806,Data!B$6:B$1806)</f>
        <v>60.007999420166016</v>
      </c>
      <c r="D72" s="9">
        <f>LOOKUP(B72,Data!$A$6:$A$1806,Data!C$6:C$1806)</f>
        <v>530.52069091796875</v>
      </c>
      <c r="E72" s="9">
        <f t="shared" ref="E72:E78" si="8">AVERAGE($C$71:$C$78)</f>
        <v>60.00237512588501</v>
      </c>
      <c r="F72" s="9">
        <f t="shared" ref="F72:F78" si="9">AVERAGE($D$71:$D$78)</f>
        <v>530.11475372314453</v>
      </c>
      <c r="G72">
        <f t="shared" si="4"/>
        <v>550</v>
      </c>
      <c r="H72" s="20">
        <f t="shared" si="1"/>
        <v>0</v>
      </c>
      <c r="I72" s="9">
        <f t="shared" si="2"/>
        <v>-1.2047220814156039</v>
      </c>
      <c r="J72" s="9">
        <f t="shared" si="3"/>
        <v>1.9198608398437501E-2</v>
      </c>
      <c r="K72" s="9"/>
      <c r="L72" s="20">
        <f t="shared" si="6"/>
        <v>-0.18742588123219486</v>
      </c>
      <c r="M72" s="9">
        <f t="shared" si="7"/>
        <v>530.17080892556987</v>
      </c>
      <c r="N72" s="9"/>
      <c r="O72" s="9"/>
      <c r="P72" s="9"/>
      <c r="Q72" s="9"/>
    </row>
    <row r="73" spans="1:20" x14ac:dyDescent="0.25">
      <c r="A73" s="4" t="s">
        <v>45</v>
      </c>
      <c r="B73" s="8">
        <f t="shared" si="5"/>
        <v>40626.582592592604</v>
      </c>
      <c r="C73">
        <f>LOOKUP(B73,Data!$A$6:$A$1806,Data!B$6:B$1806)</f>
        <v>60.006000518798828</v>
      </c>
      <c r="D73" s="9">
        <f>LOOKUP(B73,Data!$A$6:$A$1806,Data!C$6:C$1806)</f>
        <v>530.52069091796875</v>
      </c>
      <c r="E73" s="9">
        <f t="shared" si="8"/>
        <v>60.00237512588501</v>
      </c>
      <c r="F73" s="9">
        <f t="shared" si="9"/>
        <v>530.11475372314453</v>
      </c>
      <c r="G73">
        <f t="shared" si="4"/>
        <v>550</v>
      </c>
      <c r="H73" s="20">
        <f t="shared" si="1"/>
        <v>0</v>
      </c>
      <c r="I73" s="9">
        <f t="shared" si="2"/>
        <v>-1.0481082108315753</v>
      </c>
      <c r="J73" s="9">
        <f t="shared" si="3"/>
        <v>1.4401245117187499E-2</v>
      </c>
      <c r="K73" s="9"/>
      <c r="L73" s="20">
        <f t="shared" si="6"/>
        <v>-0.18742588123219486</v>
      </c>
      <c r="M73" s="9">
        <f t="shared" si="7"/>
        <v>530.13999691492165</v>
      </c>
      <c r="N73" s="9"/>
      <c r="O73" s="9"/>
      <c r="P73" s="9"/>
      <c r="Q73" s="9"/>
    </row>
    <row r="74" spans="1:20" x14ac:dyDescent="0.25">
      <c r="A74" s="4" t="s">
        <v>46</v>
      </c>
      <c r="B74" s="8">
        <f t="shared" si="5"/>
        <v>40626.58261574075</v>
      </c>
      <c r="C74">
        <f>LOOKUP(B74,Data!$A$6:$A$1806,Data!B$6:B$1806)</f>
        <v>60.002998352050781</v>
      </c>
      <c r="D74" s="9">
        <f>LOOKUP(B74,Data!$A$6:$A$1806,Data!C$6:C$1806)</f>
        <v>528.77618408203125</v>
      </c>
      <c r="E74" s="9">
        <f t="shared" si="8"/>
        <v>60.00237512588501</v>
      </c>
      <c r="F74" s="9">
        <f t="shared" si="9"/>
        <v>530.11475372314453</v>
      </c>
      <c r="G74">
        <f t="shared" si="4"/>
        <v>550</v>
      </c>
      <c r="H74" s="20">
        <f t="shared" si="1"/>
        <v>0</v>
      </c>
      <c r="I74" s="9">
        <f t="shared" si="2"/>
        <v>-0.9118541434234706</v>
      </c>
      <c r="J74" s="9">
        <f t="shared" si="3"/>
        <v>7.1960449218749995E-3</v>
      </c>
      <c r="K74" s="9"/>
      <c r="L74" s="20">
        <f t="shared" si="6"/>
        <v>-0.18742588123219486</v>
      </c>
      <c r="M74" s="9">
        <f t="shared" si="7"/>
        <v>530.08882510109754</v>
      </c>
      <c r="N74" s="9"/>
      <c r="O74" s="9"/>
      <c r="P74" s="9"/>
      <c r="Q74" s="9"/>
    </row>
    <row r="75" spans="1:20" x14ac:dyDescent="0.25">
      <c r="A75" s="4" t="s">
        <v>47</v>
      </c>
      <c r="B75" s="8">
        <f t="shared" si="5"/>
        <v>40626.582638888896</v>
      </c>
      <c r="C75">
        <f>LOOKUP(B75,Data!$A$6:$A$1806,Data!B$6:B$1806)</f>
        <v>60</v>
      </c>
      <c r="D75" s="9">
        <f>LOOKUP(B75,Data!$A$6:$A$1806,Data!C$6:C$1806)</f>
        <v>528.77618408203125</v>
      </c>
      <c r="E75" s="9">
        <f t="shared" si="8"/>
        <v>60.00237512588501</v>
      </c>
      <c r="F75" s="9">
        <f t="shared" si="9"/>
        <v>530.11475372314453</v>
      </c>
      <c r="G75">
        <f t="shared" si="4"/>
        <v>550</v>
      </c>
      <c r="H75" s="20">
        <f t="shared" si="1"/>
        <v>0</v>
      </c>
      <c r="I75" s="9">
        <f t="shared" si="2"/>
        <v>-0.79331310477841943</v>
      </c>
      <c r="J75" s="9">
        <f t="shared" si="3"/>
        <v>0</v>
      </c>
      <c r="K75" s="9"/>
      <c r="L75" s="20">
        <f t="shared" si="6"/>
        <v>-0.18742588123219486</v>
      </c>
      <c r="M75" s="9">
        <f t="shared" si="7"/>
        <v>530.01994025851036</v>
      </c>
      <c r="N75" s="9"/>
      <c r="O75" s="9"/>
      <c r="P75" s="9"/>
      <c r="Q75" s="9"/>
    </row>
    <row r="76" spans="1:20" x14ac:dyDescent="0.25">
      <c r="A76" s="4" t="s">
        <v>48</v>
      </c>
      <c r="B76" s="8">
        <f t="shared" si="5"/>
        <v>40626.582662037043</v>
      </c>
      <c r="C76">
        <f>LOOKUP(B76,Data!$A$6:$A$1806,Data!B$6:B$1806)</f>
        <v>59.998001098632813</v>
      </c>
      <c r="D76" s="9">
        <f>LOOKUP(B76,Data!$A$6:$A$1806,Data!C$6:C$1806)</f>
        <v>530.55810546875</v>
      </c>
      <c r="E76" s="9">
        <f t="shared" si="8"/>
        <v>60.00237512588501</v>
      </c>
      <c r="F76" s="9">
        <f t="shared" si="9"/>
        <v>530.11475372314453</v>
      </c>
      <c r="G76">
        <f t="shared" si="4"/>
        <v>550</v>
      </c>
      <c r="H76" s="20">
        <f t="shared" si="1"/>
        <v>0</v>
      </c>
      <c r="I76" s="9">
        <f t="shared" si="2"/>
        <v>-0.69018240115722496</v>
      </c>
      <c r="J76" s="9">
        <f t="shared" si="3"/>
        <v>-4.7973632812499997E-3</v>
      </c>
      <c r="K76" s="9"/>
      <c r="L76" s="20">
        <f t="shared" si="6"/>
        <v>-0.18742588123219486</v>
      </c>
      <c r="M76" s="9">
        <f t="shared" si="7"/>
        <v>529.93564508089935</v>
      </c>
      <c r="N76" s="9"/>
      <c r="O76" s="9"/>
      <c r="P76" s="9"/>
      <c r="Q76" s="9"/>
    </row>
    <row r="77" spans="1:20" x14ac:dyDescent="0.25">
      <c r="A77" s="4" t="s">
        <v>49</v>
      </c>
      <c r="B77" s="8">
        <f t="shared" si="5"/>
        <v>40626.582685185189</v>
      </c>
      <c r="C77">
        <f>LOOKUP(B77,Data!$A$6:$A$1806,Data!B$6:B$1806)</f>
        <v>59.995998382568359</v>
      </c>
      <c r="D77" s="9">
        <f>LOOKUP(B77,Data!$A$6:$A$1806,Data!C$6:C$1806)</f>
        <v>530.55810546875</v>
      </c>
      <c r="E77" s="9">
        <f t="shared" si="8"/>
        <v>60.00237512588501</v>
      </c>
      <c r="F77" s="9">
        <f t="shared" si="9"/>
        <v>530.11475372314453</v>
      </c>
      <c r="G77">
        <f t="shared" si="4"/>
        <v>550</v>
      </c>
      <c r="H77" s="20">
        <f t="shared" si="1"/>
        <v>0</v>
      </c>
      <c r="I77" s="9">
        <f t="shared" si="2"/>
        <v>-0.60045868900678567</v>
      </c>
      <c r="J77" s="9">
        <f t="shared" si="3"/>
        <v>-9.6038818359374997E-3</v>
      </c>
      <c r="K77" s="9"/>
      <c r="L77" s="20">
        <f t="shared" si="6"/>
        <v>-0.18742588123219486</v>
      </c>
      <c r="M77" s="9">
        <f t="shared" si="7"/>
        <v>529.83794291181755</v>
      </c>
      <c r="N77" s="9"/>
      <c r="O77" s="9"/>
      <c r="P77" s="9"/>
      <c r="Q77" s="9"/>
    </row>
    <row r="78" spans="1:20" x14ac:dyDescent="0.25">
      <c r="A78" s="4" t="s">
        <v>50</v>
      </c>
      <c r="B78" s="8">
        <f>B79-TIME(0,0,$B$1)</f>
        <v>40626.582708333335</v>
      </c>
      <c r="C78">
        <f>LOOKUP(B78,Data!$A$6:$A$1806,Data!B$6:B$1806)</f>
        <v>59.997001647949219</v>
      </c>
      <c r="D78" s="9">
        <f>LOOKUP(B78,Data!$A$6:$A$1806,Data!C$6:C$1806)</f>
        <v>529.72857666015625</v>
      </c>
      <c r="E78" s="9">
        <f t="shared" si="8"/>
        <v>60.00237512588501</v>
      </c>
      <c r="F78" s="9">
        <f t="shared" si="9"/>
        <v>530.11475372314453</v>
      </c>
      <c r="G78">
        <f t="shared" si="4"/>
        <v>550</v>
      </c>
      <c r="H78" s="20">
        <f t="shared" si="1"/>
        <v>0</v>
      </c>
      <c r="I78" s="9">
        <f t="shared" si="2"/>
        <v>-0.52239905943590348</v>
      </c>
      <c r="J78" s="9">
        <f t="shared" si="3"/>
        <v>-7.1960449218749995E-3</v>
      </c>
      <c r="K78" s="9"/>
      <c r="L78" s="20">
        <f t="shared" si="6"/>
        <v>-0.18742588123219486</v>
      </c>
      <c r="M78" s="9">
        <f>D78</f>
        <v>529.72857666015625</v>
      </c>
      <c r="N78" s="9"/>
      <c r="O78" s="9"/>
      <c r="P78" s="9"/>
      <c r="Q78" s="9"/>
      <c r="R78" s="10"/>
    </row>
    <row r="79" spans="1:20" x14ac:dyDescent="0.25">
      <c r="A79" s="3" t="s">
        <v>51</v>
      </c>
      <c r="B79" s="6">
        <f>G2</f>
        <v>40626.582731481481</v>
      </c>
      <c r="C79">
        <f>LOOKUP(B79,Data!$A$6:$A$1806,Data!B$6:B$1806)</f>
        <v>59.977001190185547</v>
      </c>
      <c r="D79" s="9">
        <f>LOOKUP(B79,Data!$A$6:$A$1806,Data!C$6:C$1806)</f>
        <v>529.72857666015625</v>
      </c>
      <c r="G79">
        <f t="shared" si="4"/>
        <v>550</v>
      </c>
      <c r="H79" s="20">
        <f t="shared" si="1"/>
        <v>1.1060494126547833</v>
      </c>
      <c r="I79" s="9">
        <f t="shared" si="2"/>
        <v>-0.31070075806411418</v>
      </c>
      <c r="J79" s="9">
        <f t="shared" si="3"/>
        <v>-5.5197143554687501E-2</v>
      </c>
      <c r="K79" s="9"/>
      <c r="L79" s="9">
        <v>0</v>
      </c>
      <c r="M79" s="9">
        <f t="shared" ref="M79:M142" si="10">IF((M78+L79+(I79-I78))&gt;G79,G79,IF((M78+L79+(I79-I78))&lt;L$15,M78+L79,M78+L79+(I79-I78)))</f>
        <v>529.94027496152808</v>
      </c>
      <c r="N79" s="9"/>
      <c r="O79" s="9"/>
      <c r="P79" s="9"/>
      <c r="Q79" s="9"/>
    </row>
    <row r="80" spans="1:20" x14ac:dyDescent="0.25">
      <c r="A80" s="3" t="s">
        <v>52</v>
      </c>
      <c r="B80" s="6">
        <f>B79+TIME(0,0,$B$1)</f>
        <v>40626.582754629628</v>
      </c>
      <c r="C80">
        <f>LOOKUP(B80,Data!$A$6:$A$1806,Data!B$6:B$1806)</f>
        <v>59.862998962402344</v>
      </c>
      <c r="D80" s="9">
        <f>LOOKUP(B80,Data!$A$6:$A$1806,Data!C$6:C$1806)</f>
        <v>529.72857666015625</v>
      </c>
      <c r="G80">
        <f t="shared" si="4"/>
        <v>550</v>
      </c>
      <c r="H80" s="20">
        <f t="shared" si="1"/>
        <v>22.125568447439136</v>
      </c>
      <c r="I80" s="9">
        <f t="shared" si="2"/>
        <v>2.6060142386513081</v>
      </c>
      <c r="J80" s="9">
        <f t="shared" si="3"/>
        <v>-0.32880249023437497</v>
      </c>
      <c r="K80" s="9"/>
      <c r="L80" s="9">
        <f t="shared" ref="L80:L143" si="11">IF(B80&gt;G$3,0,(K$21*0.000023148/K$22))</f>
        <v>0.18739345031423699</v>
      </c>
      <c r="M80" s="9">
        <f t="shared" si="10"/>
        <v>533.04438340855779</v>
      </c>
      <c r="N80" s="9"/>
      <c r="O80" s="9"/>
      <c r="P80" s="9">
        <f>K20+L80-I77</f>
        <v>531.3459576080711</v>
      </c>
      <c r="Q80" s="9"/>
      <c r="R80" s="10"/>
      <c r="T80" s="9"/>
    </row>
    <row r="81" spans="1:21" x14ac:dyDescent="0.25">
      <c r="A81" s="3" t="s">
        <v>53</v>
      </c>
      <c r="B81" s="6">
        <f t="shared" ref="B81:B109" si="12">B80+TIME(0,0,$B$1)</f>
        <v>40626.582777777774</v>
      </c>
      <c r="C81">
        <f>LOOKUP(B81,Data!$A$6:$A$1806,Data!B$6:B$1806)</f>
        <v>59.862998962402344</v>
      </c>
      <c r="D81" s="9">
        <f>LOOKUP(B81,Data!$A$6:$A$1806,Data!C$6:C$1806)</f>
        <v>529.72857666015625</v>
      </c>
      <c r="G81">
        <f t="shared" si="4"/>
        <v>550</v>
      </c>
      <c r="H81" s="20">
        <f t="shared" si="1"/>
        <v>22.125568447439136</v>
      </c>
      <c r="I81" s="9">
        <f t="shared" si="2"/>
        <v>5.1435562857937258</v>
      </c>
      <c r="J81" s="9">
        <f t="shared" si="3"/>
        <v>-0.32880249023437497</v>
      </c>
      <c r="K81" s="9"/>
      <c r="L81" s="9">
        <f t="shared" si="11"/>
        <v>0.18739345031423699</v>
      </c>
      <c r="M81" s="9">
        <f t="shared" si="10"/>
        <v>535.76931890601452</v>
      </c>
      <c r="N81" s="9"/>
      <c r="O81" s="9"/>
      <c r="P81" s="9">
        <f>P80+L81</f>
        <v>531.53335105838539</v>
      </c>
      <c r="Q81" s="9"/>
      <c r="R81" s="10"/>
      <c r="S81" s="10"/>
      <c r="T81" s="9"/>
      <c r="U81" s="10"/>
    </row>
    <row r="82" spans="1:21" x14ac:dyDescent="0.25">
      <c r="A82" s="3" t="s">
        <v>54</v>
      </c>
      <c r="B82" s="6">
        <f t="shared" si="12"/>
        <v>40626.58280092592</v>
      </c>
      <c r="C82">
        <f>LOOKUP(B82,Data!$A$6:$A$1806,Data!B$6:B$1806)</f>
        <v>59.813999176025391</v>
      </c>
      <c r="D82" s="9">
        <f>LOOKUP(B82,Data!$A$6:$A$1806,Data!C$6:C$1806)</f>
        <v>530.06207275390625</v>
      </c>
      <c r="G82">
        <f t="shared" si="4"/>
        <v>550</v>
      </c>
      <c r="H82" s="20">
        <f t="shared" si="1"/>
        <v>31.160058057671854</v>
      </c>
      <c r="I82" s="9">
        <f t="shared" si="2"/>
        <v>8.5257015161378824</v>
      </c>
      <c r="J82" s="9">
        <f t="shared" si="3"/>
        <v>-0.44640197753906247</v>
      </c>
      <c r="K82" s="9"/>
      <c r="L82" s="9">
        <f t="shared" si="11"/>
        <v>0.18739345031423699</v>
      </c>
      <c r="M82" s="9">
        <f t="shared" si="10"/>
        <v>539.33885758667293</v>
      </c>
      <c r="N82" s="9"/>
      <c r="O82" s="9"/>
      <c r="P82" s="9">
        <f t="shared" ref="P82:P145" si="13">P81+L82</f>
        <v>531.72074450869968</v>
      </c>
      <c r="Q82" s="9"/>
      <c r="R82" s="10"/>
      <c r="S82" s="10"/>
      <c r="T82" s="9"/>
      <c r="U82" s="10"/>
    </row>
    <row r="83" spans="1:21" x14ac:dyDescent="0.25">
      <c r="A83" s="3" t="s">
        <v>55</v>
      </c>
      <c r="B83" s="6">
        <f t="shared" si="12"/>
        <v>40626.582824074067</v>
      </c>
      <c r="C83">
        <f>LOOKUP(B83,Data!$A$6:$A$1806,Data!B$6:B$1806)</f>
        <v>59.798999786376953</v>
      </c>
      <c r="D83" s="9">
        <f>LOOKUP(B83,Data!$A$6:$A$1806,Data!C$6:C$1806)</f>
        <v>534.42059326171875</v>
      </c>
      <c r="G83">
        <f t="shared" si="4"/>
        <v>550</v>
      </c>
      <c r="H83" s="20">
        <f t="shared" si="1"/>
        <v>33.925617664323084</v>
      </c>
      <c r="I83" s="9">
        <f t="shared" si="2"/>
        <v>11.827690615401959</v>
      </c>
      <c r="J83" s="9">
        <f t="shared" si="3"/>
        <v>-0.48240051269531248</v>
      </c>
      <c r="K83" s="9"/>
      <c r="L83" s="9">
        <f t="shared" si="11"/>
        <v>0.18739345031423699</v>
      </c>
      <c r="M83" s="9">
        <f t="shared" si="10"/>
        <v>542.82824013625134</v>
      </c>
      <c r="N83" s="9"/>
      <c r="O83" s="9"/>
      <c r="P83" s="9">
        <f t="shared" si="13"/>
        <v>531.90813795901397</v>
      </c>
      <c r="Q83" s="9"/>
      <c r="R83" s="10"/>
      <c r="S83" s="10"/>
      <c r="T83" s="9"/>
      <c r="U83" s="10"/>
    </row>
    <row r="84" spans="1:21" x14ac:dyDescent="0.25">
      <c r="A84" s="3" t="s">
        <v>56</v>
      </c>
      <c r="B84" s="6">
        <f t="shared" si="12"/>
        <v>40626.582847222213</v>
      </c>
      <c r="C84">
        <f>LOOKUP(B84,Data!$A$6:$A$1806,Data!B$6:B$1806)</f>
        <v>59.798999786376953</v>
      </c>
      <c r="D84" s="9">
        <f>LOOKUP(B84,Data!$A$6:$A$1806,Data!C$6:C$1806)</f>
        <v>534.42059326171875</v>
      </c>
      <c r="G84">
        <f t="shared" si="4"/>
        <v>550</v>
      </c>
      <c r="H84" s="20">
        <f t="shared" si="1"/>
        <v>33.925617664323084</v>
      </c>
      <c r="I84" s="9">
        <f t="shared" si="2"/>
        <v>14.700421131761704</v>
      </c>
      <c r="J84" s="9">
        <f t="shared" si="3"/>
        <v>-0.48240051269531248</v>
      </c>
      <c r="K84" s="9"/>
      <c r="L84" s="9">
        <f t="shared" si="11"/>
        <v>0.18739345031423699</v>
      </c>
      <c r="M84" s="9">
        <f t="shared" si="10"/>
        <v>545.88836410292538</v>
      </c>
      <c r="N84" s="9"/>
      <c r="O84" s="9"/>
      <c r="P84" s="9">
        <f t="shared" si="13"/>
        <v>532.09553140932826</v>
      </c>
      <c r="Q84" s="9"/>
      <c r="R84" s="10"/>
      <c r="S84" s="10"/>
      <c r="T84" s="9"/>
      <c r="U84" s="10"/>
    </row>
    <row r="85" spans="1:21" x14ac:dyDescent="0.25">
      <c r="A85" s="3" t="s">
        <v>57</v>
      </c>
      <c r="B85" s="6">
        <f t="shared" si="12"/>
        <v>40626.582870370359</v>
      </c>
      <c r="C85">
        <f>LOOKUP(B85,Data!$A$6:$A$1806,Data!B$6:B$1806)</f>
        <v>59.800998687744141</v>
      </c>
      <c r="D85" s="9">
        <f>LOOKUP(B85,Data!$A$6:$A$1806,Data!C$6:C$1806)</f>
        <v>544.001953125</v>
      </c>
      <c r="G85">
        <f t="shared" si="4"/>
        <v>550</v>
      </c>
      <c r="H85" s="20">
        <f t="shared" si="1"/>
        <v>33.557063942582182</v>
      </c>
      <c r="I85" s="9">
        <f t="shared" si="2"/>
        <v>17.151784697168367</v>
      </c>
      <c r="J85" s="9">
        <f t="shared" si="3"/>
        <v>-0.47760314941406246</v>
      </c>
      <c r="K85" s="9"/>
      <c r="L85" s="9">
        <f t="shared" si="11"/>
        <v>0.18739345031423699</v>
      </c>
      <c r="M85" s="9">
        <f t="shared" si="10"/>
        <v>548.52712111864628</v>
      </c>
      <c r="N85" s="9"/>
      <c r="O85" s="9"/>
      <c r="P85" s="9">
        <f t="shared" si="13"/>
        <v>532.28292485964255</v>
      </c>
      <c r="Q85" s="9"/>
      <c r="R85" s="10"/>
      <c r="S85" s="10"/>
      <c r="T85" s="9"/>
      <c r="U85" s="10"/>
    </row>
    <row r="86" spans="1:21" x14ac:dyDescent="0.25">
      <c r="A86" s="3" t="s">
        <v>58</v>
      </c>
      <c r="B86" s="6">
        <f t="shared" si="12"/>
        <v>40626.582893518505</v>
      </c>
      <c r="C86">
        <f>LOOKUP(B86,Data!$A$6:$A$1806,Data!B$6:B$1806)</f>
        <v>59.799999237060547</v>
      </c>
      <c r="D86" s="9">
        <f>LOOKUP(B86,Data!$A$6:$A$1806,Data!C$6:C$1806)</f>
        <v>544.001953125</v>
      </c>
      <c r="G86">
        <f t="shared" si="4"/>
        <v>550</v>
      </c>
      <c r="H86" s="20">
        <f t="shared" si="1"/>
        <v>33.74134080345263</v>
      </c>
      <c r="I86" s="9">
        <f t="shared" si="2"/>
        <v>19.308426990985321</v>
      </c>
      <c r="J86" s="9">
        <f t="shared" si="3"/>
        <v>-0.48000183105468747</v>
      </c>
      <c r="K86" s="9"/>
      <c r="L86" s="9">
        <f t="shared" si="11"/>
        <v>0.18739345031423699</v>
      </c>
      <c r="M86" s="9">
        <f t="shared" si="10"/>
        <v>550</v>
      </c>
      <c r="N86" s="9"/>
      <c r="O86" s="9"/>
      <c r="P86" s="9">
        <f t="shared" si="13"/>
        <v>532.47031830995684</v>
      </c>
      <c r="Q86" s="9"/>
      <c r="R86" s="10"/>
      <c r="S86" s="10"/>
      <c r="T86" s="9"/>
      <c r="U86" s="10"/>
    </row>
    <row r="87" spans="1:21" x14ac:dyDescent="0.25">
      <c r="A87" s="3" t="s">
        <v>59</v>
      </c>
      <c r="B87" s="6">
        <f t="shared" si="12"/>
        <v>40626.582916666652</v>
      </c>
      <c r="C87">
        <f>LOOKUP(B87,Data!$A$6:$A$1806,Data!B$6:B$1806)</f>
        <v>59.803001403808594</v>
      </c>
      <c r="D87" s="9">
        <f>LOOKUP(B87,Data!$A$6:$A$1806,Data!C$6:C$1806)</f>
        <v>548.177978515625</v>
      </c>
      <c r="G87">
        <f t="shared" si="4"/>
        <v>550</v>
      </c>
      <c r="H87" s="20">
        <f t="shared" si="1"/>
        <v>33.187806874044057</v>
      </c>
      <c r="I87" s="9">
        <f t="shared" si="2"/>
        <v>21.112746375782958</v>
      </c>
      <c r="J87" s="9">
        <f t="shared" si="3"/>
        <v>-0.47279663085937496</v>
      </c>
      <c r="K87" s="9"/>
      <c r="L87" s="9">
        <f t="shared" si="11"/>
        <v>0.18739345031423699</v>
      </c>
      <c r="M87" s="9">
        <f t="shared" si="10"/>
        <v>550</v>
      </c>
      <c r="N87" s="9"/>
      <c r="O87" s="9"/>
      <c r="P87" s="9">
        <f t="shared" si="13"/>
        <v>532.65771176027113</v>
      </c>
      <c r="Q87" s="9"/>
      <c r="R87" s="10"/>
      <c r="S87" s="10"/>
      <c r="T87" s="9"/>
      <c r="U87" s="10"/>
    </row>
    <row r="88" spans="1:21" x14ac:dyDescent="0.25">
      <c r="A88" s="3" t="s">
        <v>60</v>
      </c>
      <c r="B88" s="6">
        <f t="shared" si="12"/>
        <v>40626.582939814798</v>
      </c>
      <c r="C88">
        <f>LOOKUP(B88,Data!$A$6:$A$1806,Data!B$6:B$1806)</f>
        <v>59.807998657226563</v>
      </c>
      <c r="D88" s="9">
        <f>LOOKUP(B88,Data!$A$6:$A$1806,Data!C$6:C$1806)</f>
        <v>548.177978515625</v>
      </c>
      <c r="G88">
        <f t="shared" si="4"/>
        <v>550</v>
      </c>
      <c r="H88" s="20">
        <f t="shared" si="1"/>
        <v>32.266422569691791</v>
      </c>
      <c r="I88" s="9">
        <f t="shared" si="2"/>
        <v>22.562724280991109</v>
      </c>
      <c r="J88" s="9">
        <f t="shared" si="3"/>
        <v>-0.46080322265624996</v>
      </c>
      <c r="K88" s="9"/>
      <c r="L88" s="9">
        <f t="shared" si="11"/>
        <v>0.18739345031423699</v>
      </c>
      <c r="M88" s="9">
        <f t="shared" si="10"/>
        <v>550</v>
      </c>
      <c r="N88" s="9"/>
      <c r="O88" s="9"/>
      <c r="P88" s="9">
        <f t="shared" si="13"/>
        <v>532.84510521058542</v>
      </c>
      <c r="Q88" s="9"/>
      <c r="R88" s="10"/>
      <c r="S88" s="10"/>
      <c r="T88" s="9"/>
      <c r="U88" s="10"/>
    </row>
    <row r="89" spans="1:21" x14ac:dyDescent="0.25">
      <c r="A89" s="4" t="s">
        <v>61</v>
      </c>
      <c r="B89" s="6">
        <f t="shared" si="12"/>
        <v>40626.582962962944</v>
      </c>
      <c r="C89">
        <f>LOOKUP(B89,Data!$A$6:$A$1806,Data!B$6:B$1806)</f>
        <v>59.810001373291016</v>
      </c>
      <c r="D89" s="9">
        <f>LOOKUP(B89,Data!$A$6:$A$1806,Data!C$6:C$1806)</f>
        <v>546.64874267578125</v>
      </c>
      <c r="E89" s="9">
        <f>AVERAGE($C$89:$C$105)</f>
        <v>59.820588504566864</v>
      </c>
      <c r="F89" s="9">
        <f>AVERAGE($D$89:$D$105)</f>
        <v>543.73906393612128</v>
      </c>
      <c r="G89">
        <f t="shared" si="4"/>
        <v>550</v>
      </c>
      <c r="H89" s="20">
        <f t="shared" si="1"/>
        <v>31.897165501153669</v>
      </c>
      <c r="I89" s="9">
        <f t="shared" si="2"/>
        <v>23.776201639612243</v>
      </c>
      <c r="J89" s="9">
        <f t="shared" si="3"/>
        <v>-0.45599670410156246</v>
      </c>
      <c r="K89" s="9">
        <f>IF(G$26="No"," ",IF(G$6&lt;0,IF(G$25="No",G$23+G$7+G$10,G$19+G$7+G$10),IF(G$25="No",G$24+G$7+G$10,G$19+G$7+G$10)))</f>
        <v>547.12990783691407</v>
      </c>
      <c r="L89" s="9">
        <f t="shared" si="11"/>
        <v>0.18739345031423699</v>
      </c>
      <c r="M89" s="9">
        <f t="shared" si="10"/>
        <v>550</v>
      </c>
      <c r="N89" s="9"/>
      <c r="O89" s="9"/>
      <c r="P89" s="9">
        <f t="shared" si="13"/>
        <v>533.03249866089971</v>
      </c>
      <c r="Q89" s="9"/>
      <c r="R89" s="10"/>
      <c r="S89" s="10"/>
      <c r="T89" s="9"/>
      <c r="U89" s="10"/>
    </row>
    <row r="90" spans="1:21" x14ac:dyDescent="0.25">
      <c r="A90" s="4" t="s">
        <v>62</v>
      </c>
      <c r="B90" s="6">
        <f t="shared" si="12"/>
        <v>40626.582986111091</v>
      </c>
      <c r="C90">
        <f>LOOKUP(B90,Data!$A$6:$A$1806,Data!B$6:B$1806)</f>
        <v>59.817001342773438</v>
      </c>
      <c r="D90" s="9">
        <f>LOOKUP(B90,Data!$A$6:$A$1806,Data!C$6:C$1806)</f>
        <v>546.64874267578125</v>
      </c>
      <c r="E90" s="9">
        <f t="shared" ref="E90:E105" si="14">AVERAGE($C$89:$C$105)</f>
        <v>59.820588504566864</v>
      </c>
      <c r="F90" s="9">
        <f t="shared" ref="F90:F105" si="15">AVERAGE($D$89:$D$105)</f>
        <v>543.73906393612128</v>
      </c>
      <c r="G90">
        <f t="shared" si="4"/>
        <v>550</v>
      </c>
      <c r="H90" s="20">
        <f t="shared" si="1"/>
        <v>30.606524128263281</v>
      </c>
      <c r="I90" s="9">
        <f t="shared" si="2"/>
        <v>24.664143563136879</v>
      </c>
      <c r="J90" s="9">
        <f t="shared" si="3"/>
        <v>-0.43919677734375001</v>
      </c>
      <c r="K90" s="93">
        <f t="shared" ref="K90:K105" si="16">IF(G$26="No"," ",IF(G$6&lt;0,IF(G$25="No",G$23+G$7+G$10,G$19+G$7+G$10),IF(G$25="No",G$24+G$7+G$10,G$19+G$7+G$10)))</f>
        <v>547.12990783691407</v>
      </c>
      <c r="L90" s="9">
        <f t="shared" si="11"/>
        <v>0.18739345031423699</v>
      </c>
      <c r="M90" s="9">
        <f t="shared" si="10"/>
        <v>550</v>
      </c>
      <c r="N90" s="9"/>
      <c r="O90" s="9"/>
      <c r="P90" s="9">
        <f t="shared" si="13"/>
        <v>533.21989211121399</v>
      </c>
      <c r="Q90" s="9"/>
      <c r="R90" s="10"/>
      <c r="S90" s="10"/>
      <c r="T90" s="9"/>
      <c r="U90" s="10"/>
    </row>
    <row r="91" spans="1:21" x14ac:dyDescent="0.25">
      <c r="A91" s="4" t="s">
        <v>63</v>
      </c>
      <c r="B91" s="6">
        <f t="shared" si="12"/>
        <v>40626.583009259237</v>
      </c>
      <c r="C91">
        <f>LOOKUP(B91,Data!$A$6:$A$1806,Data!B$6:B$1806)</f>
        <v>59.824001312255859</v>
      </c>
      <c r="D91" s="9">
        <f>LOOKUP(B91,Data!$A$6:$A$1806,Data!C$6:C$1806)</f>
        <v>544.54833984375</v>
      </c>
      <c r="E91" s="9">
        <f t="shared" si="14"/>
        <v>59.820588504566864</v>
      </c>
      <c r="F91" s="9">
        <f t="shared" si="15"/>
        <v>543.73906393612128</v>
      </c>
      <c r="G91">
        <f t="shared" si="4"/>
        <v>550</v>
      </c>
      <c r="H91" s="20">
        <f t="shared" si="1"/>
        <v>29.31588275537289</v>
      </c>
      <c r="I91" s="9">
        <f t="shared" si="2"/>
        <v>25.26886965812756</v>
      </c>
      <c r="J91" s="9">
        <f t="shared" si="3"/>
        <v>-0.42239685058593751</v>
      </c>
      <c r="K91" s="93">
        <f t="shared" si="16"/>
        <v>547.12990783691407</v>
      </c>
      <c r="L91" s="9">
        <f t="shared" si="11"/>
        <v>0.18739345031423699</v>
      </c>
      <c r="M91" s="9">
        <f t="shared" si="10"/>
        <v>550</v>
      </c>
      <c r="N91" s="9"/>
      <c r="O91" s="9"/>
      <c r="P91" s="9">
        <f t="shared" si="13"/>
        <v>533.40728556152828</v>
      </c>
      <c r="Q91" s="9"/>
      <c r="R91" s="10"/>
      <c r="S91" s="10"/>
      <c r="T91" s="9"/>
      <c r="U91" s="10"/>
    </row>
    <row r="92" spans="1:21" x14ac:dyDescent="0.25">
      <c r="A92" s="4" t="s">
        <v>64</v>
      </c>
      <c r="B92" s="6">
        <f t="shared" si="12"/>
        <v>40626.583032407383</v>
      </c>
      <c r="C92">
        <f>LOOKUP(B92,Data!$A$6:$A$1806,Data!B$6:B$1806)</f>
        <v>59.824001312255859</v>
      </c>
      <c r="D92" s="9">
        <f>LOOKUP(B92,Data!$A$6:$A$1806,Data!C$6:C$1806)</f>
        <v>544.54833984375</v>
      </c>
      <c r="E92" s="9">
        <f t="shared" si="14"/>
        <v>59.820588504566864</v>
      </c>
      <c r="F92" s="9">
        <f t="shared" si="15"/>
        <v>543.73906393612128</v>
      </c>
      <c r="G92">
        <f t="shared" si="4"/>
        <v>550</v>
      </c>
      <c r="H92" s="20">
        <f t="shared" si="1"/>
        <v>29.31588275537289</v>
      </c>
      <c r="I92" s="9">
        <f t="shared" si="2"/>
        <v>25.794981360769455</v>
      </c>
      <c r="J92" s="9">
        <f t="shared" si="3"/>
        <v>-0.42239685058593751</v>
      </c>
      <c r="K92" s="93">
        <f t="shared" si="16"/>
        <v>547.12990783691407</v>
      </c>
      <c r="L92" s="9">
        <f t="shared" si="11"/>
        <v>0.18739345031423699</v>
      </c>
      <c r="M92" s="9">
        <f t="shared" si="10"/>
        <v>550</v>
      </c>
      <c r="N92" s="9"/>
      <c r="O92" s="9"/>
      <c r="P92" s="9">
        <f t="shared" si="13"/>
        <v>533.59467901184257</v>
      </c>
      <c r="Q92" s="9"/>
      <c r="R92" s="10"/>
      <c r="S92" s="10"/>
      <c r="T92" s="9"/>
      <c r="U92" s="10"/>
    </row>
    <row r="93" spans="1:21" x14ac:dyDescent="0.25">
      <c r="A93" s="4" t="s">
        <v>65</v>
      </c>
      <c r="B93" s="6">
        <f t="shared" si="12"/>
        <v>40626.583055555529</v>
      </c>
      <c r="C93">
        <f>LOOKUP(B93,Data!$A$6:$A$1806,Data!B$6:B$1806)</f>
        <v>59.826999664306641</v>
      </c>
      <c r="D93" s="9">
        <f>LOOKUP(B93,Data!$A$6:$A$1806,Data!C$6:C$1806)</f>
        <v>541.808349609375</v>
      </c>
      <c r="E93" s="9">
        <f t="shared" si="14"/>
        <v>59.820588504566864</v>
      </c>
      <c r="F93" s="9">
        <f t="shared" si="15"/>
        <v>543.73906393612128</v>
      </c>
      <c r="G93">
        <f t="shared" si="4"/>
        <v>550</v>
      </c>
      <c r="H93" s="20">
        <f t="shared" si="1"/>
        <v>28.763052172761533</v>
      </c>
      <c r="I93" s="9">
        <f t="shared" si="2"/>
        <v>26.180830566328428</v>
      </c>
      <c r="J93" s="9">
        <f t="shared" si="3"/>
        <v>-0.41520080566406248</v>
      </c>
      <c r="K93" s="93">
        <f t="shared" si="16"/>
        <v>547.12990783691407</v>
      </c>
      <c r="L93" s="9">
        <f t="shared" si="11"/>
        <v>0.18739345031423699</v>
      </c>
      <c r="M93" s="9">
        <f t="shared" si="10"/>
        <v>550</v>
      </c>
      <c r="N93" s="9"/>
      <c r="O93" s="9"/>
      <c r="P93" s="9">
        <f t="shared" si="13"/>
        <v>533.78207246215686</v>
      </c>
      <c r="Q93" s="9"/>
      <c r="R93" s="10"/>
      <c r="S93" s="10"/>
      <c r="T93" s="9"/>
      <c r="U93" s="10"/>
    </row>
    <row r="94" spans="1:21" x14ac:dyDescent="0.25">
      <c r="A94" s="4" t="s">
        <v>66</v>
      </c>
      <c r="B94" s="6">
        <f t="shared" si="12"/>
        <v>40626.583078703676</v>
      </c>
      <c r="C94">
        <f>LOOKUP(B94,Data!$A$6:$A$1806,Data!B$6:B$1806)</f>
        <v>59.826999664306641</v>
      </c>
      <c r="D94" s="9">
        <f>LOOKUP(B94,Data!$A$6:$A$1806,Data!C$6:C$1806)</f>
        <v>541.808349609375</v>
      </c>
      <c r="E94" s="9">
        <f t="shared" si="14"/>
        <v>59.820588504566864</v>
      </c>
      <c r="F94" s="9">
        <f t="shared" si="15"/>
        <v>543.73906393612128</v>
      </c>
      <c r="G94">
        <f t="shared" si="4"/>
        <v>550</v>
      </c>
      <c r="H94" s="20">
        <f t="shared" si="1"/>
        <v>28.763052172761533</v>
      </c>
      <c r="I94" s="9">
        <f t="shared" si="2"/>
        <v>26.516519375164734</v>
      </c>
      <c r="J94" s="9">
        <f t="shared" si="3"/>
        <v>-0.41520080566406248</v>
      </c>
      <c r="K94" s="93">
        <f t="shared" si="16"/>
        <v>547.12990783691407</v>
      </c>
      <c r="L94" s="9">
        <f t="shared" si="11"/>
        <v>0.18739345031423699</v>
      </c>
      <c r="M94" s="9">
        <f t="shared" si="10"/>
        <v>550</v>
      </c>
      <c r="N94" s="9"/>
      <c r="O94" s="9"/>
      <c r="P94" s="9">
        <f t="shared" si="13"/>
        <v>533.96946591247115</v>
      </c>
      <c r="Q94" s="9"/>
      <c r="R94" s="10"/>
      <c r="S94" s="10"/>
      <c r="T94" s="9"/>
      <c r="U94" s="10"/>
    </row>
    <row r="95" spans="1:21" x14ac:dyDescent="0.25">
      <c r="A95" s="4" t="s">
        <v>67</v>
      </c>
      <c r="B95" s="6">
        <f t="shared" si="12"/>
        <v>40626.583101851822</v>
      </c>
      <c r="C95">
        <f>LOOKUP(B95,Data!$A$6:$A$1806,Data!B$6:B$1806)</f>
        <v>59.827999114990234</v>
      </c>
      <c r="D95" s="9">
        <f>LOOKUP(B95,Data!$A$6:$A$1806,Data!C$6:C$1806)</f>
        <v>539.94561767578125</v>
      </c>
      <c r="E95" s="9">
        <f t="shared" si="14"/>
        <v>59.820588504566864</v>
      </c>
      <c r="F95" s="9">
        <f t="shared" si="15"/>
        <v>543.73906393612128</v>
      </c>
      <c r="G95">
        <f t="shared" si="4"/>
        <v>550</v>
      </c>
      <c r="H95" s="20">
        <f t="shared" si="1"/>
        <v>28.578775311891079</v>
      </c>
      <c r="I95" s="9">
        <f t="shared" si="2"/>
        <v>26.784612646939159</v>
      </c>
      <c r="J95" s="9">
        <f t="shared" si="3"/>
        <v>-0.41280212402343747</v>
      </c>
      <c r="K95" s="93">
        <f t="shared" si="16"/>
        <v>547.12990783691407</v>
      </c>
      <c r="L95" s="9">
        <f t="shared" si="11"/>
        <v>0.18739345031423699</v>
      </c>
      <c r="M95" s="9">
        <f t="shared" si="10"/>
        <v>550</v>
      </c>
      <c r="N95" s="9"/>
      <c r="O95" s="9"/>
      <c r="P95" s="9">
        <f t="shared" si="13"/>
        <v>534.15685936278544</v>
      </c>
      <c r="Q95" s="9"/>
      <c r="R95" s="10"/>
      <c r="S95" s="10"/>
      <c r="T95" s="9"/>
      <c r="U95" s="10"/>
    </row>
    <row r="96" spans="1:21" x14ac:dyDescent="0.25">
      <c r="A96" s="4" t="s">
        <v>68</v>
      </c>
      <c r="B96" s="6">
        <f t="shared" si="12"/>
        <v>40626.583124999968</v>
      </c>
      <c r="C96">
        <f>LOOKUP(B96,Data!$A$6:$A$1806,Data!B$6:B$1806)</f>
        <v>59.826000213623047</v>
      </c>
      <c r="D96" s="9">
        <f>LOOKUP(B96,Data!$A$6:$A$1806,Data!C$6:C$1806)</f>
        <v>539.94561767578125</v>
      </c>
      <c r="E96" s="9">
        <f t="shared" si="14"/>
        <v>59.820588504566864</v>
      </c>
      <c r="F96" s="9">
        <f t="shared" si="15"/>
        <v>543.73906393612128</v>
      </c>
      <c r="G96">
        <f t="shared" si="4"/>
        <v>550</v>
      </c>
      <c r="H96" s="20">
        <f t="shared" si="1"/>
        <v>28.947329033631984</v>
      </c>
      <c r="I96" s="9">
        <f t="shared" si="2"/>
        <v>27.065765777209229</v>
      </c>
      <c r="J96" s="9">
        <f t="shared" si="3"/>
        <v>-0.41759948730468749</v>
      </c>
      <c r="K96" s="93">
        <f t="shared" si="16"/>
        <v>547.12990783691407</v>
      </c>
      <c r="L96" s="9">
        <f t="shared" si="11"/>
        <v>0.18739345031423699</v>
      </c>
      <c r="M96" s="9">
        <f t="shared" si="10"/>
        <v>550</v>
      </c>
      <c r="N96" s="9"/>
      <c r="O96" s="9"/>
      <c r="P96" s="9">
        <f t="shared" si="13"/>
        <v>534.34425281309973</v>
      </c>
      <c r="Q96" s="9"/>
      <c r="R96" s="10"/>
      <c r="S96" s="10"/>
      <c r="T96" s="9"/>
      <c r="U96" s="10"/>
    </row>
    <row r="97" spans="1:21" x14ac:dyDescent="0.25">
      <c r="A97" s="4" t="s">
        <v>69</v>
      </c>
      <c r="B97" s="6">
        <f t="shared" si="12"/>
        <v>40626.583148148115</v>
      </c>
      <c r="C97">
        <f>LOOKUP(B97,Data!$A$6:$A$1806,Data!B$6:B$1806)</f>
        <v>59.823001861572266</v>
      </c>
      <c r="D97" s="9">
        <f>LOOKUP(B97,Data!$A$6:$A$1806,Data!C$6:C$1806)</f>
        <v>541.49981689453125</v>
      </c>
      <c r="E97" s="9">
        <f t="shared" si="14"/>
        <v>59.820588504566864</v>
      </c>
      <c r="F97" s="9">
        <f t="shared" si="15"/>
        <v>543.73906393612128</v>
      </c>
      <c r="G97">
        <f t="shared" si="4"/>
        <v>550</v>
      </c>
      <c r="H97" s="20">
        <f t="shared" si="1"/>
        <v>29.500159616243341</v>
      </c>
      <c r="I97" s="9">
        <f t="shared" si="2"/>
        <v>27.382236976283664</v>
      </c>
      <c r="J97" s="9">
        <f t="shared" si="3"/>
        <v>-0.42479553222656247</v>
      </c>
      <c r="K97" s="93">
        <f t="shared" si="16"/>
        <v>547.12990783691407</v>
      </c>
      <c r="L97" s="9">
        <f t="shared" si="11"/>
        <v>0.18739345031423699</v>
      </c>
      <c r="M97" s="9">
        <f t="shared" si="10"/>
        <v>550</v>
      </c>
      <c r="N97" s="9"/>
      <c r="O97" s="9"/>
      <c r="P97" s="9">
        <f t="shared" si="13"/>
        <v>534.53164626341402</v>
      </c>
      <c r="Q97" s="9"/>
      <c r="R97" s="10"/>
      <c r="S97" s="10"/>
      <c r="T97" s="9"/>
      <c r="U97" s="10"/>
    </row>
    <row r="98" spans="1:21" x14ac:dyDescent="0.25">
      <c r="A98" s="4" t="s">
        <v>70</v>
      </c>
      <c r="B98" s="6">
        <f t="shared" si="12"/>
        <v>40626.583171296261</v>
      </c>
      <c r="C98">
        <f>LOOKUP(B98,Data!$A$6:$A$1806,Data!B$6:B$1806)</f>
        <v>59.824001312255859</v>
      </c>
      <c r="D98" s="9">
        <f>LOOKUP(B98,Data!$A$6:$A$1806,Data!C$6:C$1806)</f>
        <v>541.49981689453125</v>
      </c>
      <c r="E98" s="9">
        <f t="shared" si="14"/>
        <v>59.820588504566864</v>
      </c>
      <c r="F98" s="9">
        <f t="shared" si="15"/>
        <v>543.73906393612128</v>
      </c>
      <c r="G98">
        <f t="shared" si="4"/>
        <v>550</v>
      </c>
      <c r="H98" s="20">
        <f t="shared" si="1"/>
        <v>29.31588275537289</v>
      </c>
      <c r="I98" s="9">
        <f t="shared" si="2"/>
        <v>27.633610927565265</v>
      </c>
      <c r="J98" s="9">
        <f t="shared" si="3"/>
        <v>-0.42239685058593751</v>
      </c>
      <c r="K98" s="93">
        <f t="shared" si="16"/>
        <v>547.12990783691407</v>
      </c>
      <c r="L98" s="9">
        <f t="shared" si="11"/>
        <v>0.18739345031423699</v>
      </c>
      <c r="M98" s="9">
        <f t="shared" si="10"/>
        <v>550</v>
      </c>
      <c r="N98" s="9"/>
      <c r="O98" s="9"/>
      <c r="P98" s="9">
        <f t="shared" si="13"/>
        <v>534.71903971372831</v>
      </c>
      <c r="Q98" s="9"/>
      <c r="R98" s="10"/>
      <c r="S98" s="10"/>
      <c r="T98" s="9"/>
      <c r="U98" s="10"/>
    </row>
    <row r="99" spans="1:21" x14ac:dyDescent="0.25">
      <c r="A99" s="4" t="s">
        <v>71</v>
      </c>
      <c r="B99" s="6">
        <f t="shared" si="12"/>
        <v>40626.583194444407</v>
      </c>
      <c r="C99">
        <f>LOOKUP(B99,Data!$A$6:$A$1806,Data!B$6:B$1806)</f>
        <v>59.821998596191406</v>
      </c>
      <c r="D99" s="9">
        <f>LOOKUP(B99,Data!$A$6:$A$1806,Data!C$6:C$1806)</f>
        <v>543.32244873046875</v>
      </c>
      <c r="E99" s="9">
        <f t="shared" si="14"/>
        <v>59.820588504566864</v>
      </c>
      <c r="F99" s="9">
        <f t="shared" si="15"/>
        <v>543.73906393612128</v>
      </c>
      <c r="G99">
        <f t="shared" si="4"/>
        <v>550</v>
      </c>
      <c r="H99" s="20">
        <f t="shared" si="1"/>
        <v>29.685139823911012</v>
      </c>
      <c r="I99" s="9">
        <f t="shared" si="2"/>
        <v>27.90030968409021</v>
      </c>
      <c r="J99" s="9">
        <f t="shared" si="3"/>
        <v>-0.42720336914062501</v>
      </c>
      <c r="K99" s="93">
        <f t="shared" si="16"/>
        <v>547.12990783691407</v>
      </c>
      <c r="L99" s="9">
        <f t="shared" si="11"/>
        <v>0.18739345031423699</v>
      </c>
      <c r="M99" s="9">
        <f t="shared" si="10"/>
        <v>550</v>
      </c>
      <c r="N99" s="9"/>
      <c r="O99" s="9"/>
      <c r="P99" s="9">
        <f t="shared" si="13"/>
        <v>534.9064331640426</v>
      </c>
      <c r="Q99" s="9"/>
      <c r="R99" s="10"/>
      <c r="S99" s="10"/>
      <c r="T99" s="9"/>
      <c r="U99" s="10"/>
    </row>
    <row r="100" spans="1:21" x14ac:dyDescent="0.25">
      <c r="A100" s="4" t="s">
        <v>72</v>
      </c>
      <c r="B100" s="6">
        <f t="shared" si="12"/>
        <v>40626.583217592553</v>
      </c>
      <c r="C100">
        <f>LOOKUP(B100,Data!$A$6:$A$1806,Data!B$6:B$1806)</f>
        <v>59.818000793457031</v>
      </c>
      <c r="D100" s="9">
        <f>LOOKUP(B100,Data!$A$6:$A$1806,Data!C$6:C$1806)</f>
        <v>543.32244873046875</v>
      </c>
      <c r="E100" s="9">
        <f t="shared" si="14"/>
        <v>59.820588504566864</v>
      </c>
      <c r="F100" s="9">
        <f t="shared" si="15"/>
        <v>543.73906393612128</v>
      </c>
      <c r="G100">
        <f t="shared" si="4"/>
        <v>550</v>
      </c>
      <c r="H100" s="20">
        <f t="shared" si="1"/>
        <v>30.422247267392827</v>
      </c>
      <c r="I100" s="9">
        <f t="shared" si="2"/>
        <v>28.22816156991955</v>
      </c>
      <c r="J100" s="9">
        <f t="shared" si="3"/>
        <v>-0.436798095703125</v>
      </c>
      <c r="K100" s="93">
        <f t="shared" si="16"/>
        <v>547.12990783691407</v>
      </c>
      <c r="L100" s="9">
        <f t="shared" si="11"/>
        <v>0.18739345031423699</v>
      </c>
      <c r="M100" s="9">
        <f t="shared" si="10"/>
        <v>550</v>
      </c>
      <c r="N100" s="9"/>
      <c r="O100" s="9"/>
      <c r="P100" s="9">
        <f t="shared" si="13"/>
        <v>535.09382661435689</v>
      </c>
      <c r="Q100" s="9"/>
      <c r="R100" s="10"/>
      <c r="S100" s="10"/>
      <c r="T100" s="9"/>
      <c r="U100" s="10"/>
    </row>
    <row r="101" spans="1:21" x14ac:dyDescent="0.25">
      <c r="A101" s="4" t="s">
        <v>73</v>
      </c>
      <c r="B101" s="6">
        <f t="shared" si="12"/>
        <v>40626.5832407407</v>
      </c>
      <c r="C101">
        <f>LOOKUP(B101,Data!$A$6:$A$1806,Data!B$6:B$1806)</f>
        <v>59.818000793457031</v>
      </c>
      <c r="D101" s="9">
        <f>LOOKUP(B101,Data!$A$6:$A$1806,Data!C$6:C$1806)</f>
        <v>545.11175537109375</v>
      </c>
      <c r="E101" s="9">
        <f t="shared" si="14"/>
        <v>59.820588504566864</v>
      </c>
      <c r="F101" s="9">
        <f t="shared" si="15"/>
        <v>543.73906393612128</v>
      </c>
      <c r="G101">
        <f t="shared" si="4"/>
        <v>550</v>
      </c>
      <c r="H101" s="20">
        <f t="shared" si="1"/>
        <v>30.422247267392827</v>
      </c>
      <c r="I101" s="9">
        <f t="shared" si="2"/>
        <v>28.513392710591077</v>
      </c>
      <c r="J101" s="9">
        <f t="shared" si="3"/>
        <v>-0.436798095703125</v>
      </c>
      <c r="K101" s="93">
        <f t="shared" si="16"/>
        <v>547.12990783691407</v>
      </c>
      <c r="L101" s="9">
        <f t="shared" si="11"/>
        <v>0.18739345031423699</v>
      </c>
      <c r="M101" s="9">
        <f t="shared" si="10"/>
        <v>550</v>
      </c>
      <c r="N101" s="9"/>
      <c r="O101" s="9"/>
      <c r="P101" s="9">
        <f t="shared" si="13"/>
        <v>535.28122006467117</v>
      </c>
      <c r="Q101" s="9"/>
      <c r="R101" s="10"/>
      <c r="S101" s="10"/>
      <c r="T101" s="9"/>
      <c r="U101" s="10"/>
    </row>
    <row r="102" spans="1:21" x14ac:dyDescent="0.25">
      <c r="A102" s="4" t="s">
        <v>74</v>
      </c>
      <c r="B102" s="6">
        <f t="shared" si="12"/>
        <v>40626.583263888846</v>
      </c>
      <c r="C102">
        <f>LOOKUP(B102,Data!$A$6:$A$1806,Data!B$6:B$1806)</f>
        <v>59.814998626708984</v>
      </c>
      <c r="D102" s="9">
        <f>LOOKUP(B102,Data!$A$6:$A$1806,Data!C$6:C$1806)</f>
        <v>545.11175537109375</v>
      </c>
      <c r="E102" s="9">
        <f t="shared" si="14"/>
        <v>59.820588504566864</v>
      </c>
      <c r="F102" s="9">
        <f t="shared" si="15"/>
        <v>543.73906393612128</v>
      </c>
      <c r="G102">
        <f t="shared" si="4"/>
        <v>550</v>
      </c>
      <c r="H102" s="20">
        <f t="shared" si="1"/>
        <v>30.975781196801403</v>
      </c>
      <c r="I102" s="9">
        <f t="shared" si="2"/>
        <v>28.833503213798419</v>
      </c>
      <c r="J102" s="9">
        <f t="shared" si="3"/>
        <v>-0.44400329589843751</v>
      </c>
      <c r="K102" s="93">
        <f t="shared" si="16"/>
        <v>547.12990783691407</v>
      </c>
      <c r="L102" s="9">
        <f t="shared" si="11"/>
        <v>0.18739345031423699</v>
      </c>
      <c r="M102" s="9">
        <f t="shared" si="10"/>
        <v>550</v>
      </c>
      <c r="N102" s="9"/>
      <c r="O102" s="9"/>
      <c r="P102" s="9">
        <f t="shared" si="13"/>
        <v>535.46861351498546</v>
      </c>
      <c r="Q102" s="9"/>
      <c r="R102" s="10">
        <f>K$28+G$7+K$26</f>
        <v>553.71453790980161</v>
      </c>
      <c r="S102" s="10"/>
      <c r="T102" s="9"/>
      <c r="U102" s="10"/>
    </row>
    <row r="103" spans="1:21" x14ac:dyDescent="0.25">
      <c r="A103" s="4" t="s">
        <v>75</v>
      </c>
      <c r="B103" s="6">
        <f t="shared" si="12"/>
        <v>40626.583287036992</v>
      </c>
      <c r="C103">
        <f>LOOKUP(B103,Data!$A$6:$A$1806,Data!B$6:B$1806)</f>
        <v>59.812000274658203</v>
      </c>
      <c r="D103" s="9">
        <f>LOOKUP(B103,Data!$A$6:$A$1806,Data!C$6:C$1806)</f>
        <v>545.941162109375</v>
      </c>
      <c r="E103" s="9">
        <f t="shared" si="14"/>
        <v>59.820588504566864</v>
      </c>
      <c r="F103" s="9">
        <f t="shared" si="15"/>
        <v>543.73906393612128</v>
      </c>
      <c r="G103">
        <f t="shared" si="4"/>
        <v>550</v>
      </c>
      <c r="H103" s="20">
        <f t="shared" si="1"/>
        <v>31.528611779412763</v>
      </c>
      <c r="I103" s="9">
        <f t="shared" si="2"/>
        <v>29.183867327328283</v>
      </c>
      <c r="J103" s="9">
        <f t="shared" si="3"/>
        <v>-0.45119934082031249</v>
      </c>
      <c r="K103" s="93">
        <f t="shared" si="16"/>
        <v>547.12990783691407</v>
      </c>
      <c r="L103" s="9">
        <f t="shared" si="11"/>
        <v>0.18739345031423699</v>
      </c>
      <c r="M103" s="9">
        <f t="shared" si="10"/>
        <v>550</v>
      </c>
      <c r="N103" s="9"/>
      <c r="O103" s="9"/>
      <c r="P103" s="9">
        <f t="shared" si="13"/>
        <v>535.65600696529975</v>
      </c>
      <c r="Q103" s="9"/>
      <c r="R103" s="94">
        <f t="shared" ref="R103:R109" si="17">K$28+G$7+K$26</f>
        <v>553.71453790980161</v>
      </c>
      <c r="S103" s="10"/>
      <c r="T103" s="9"/>
      <c r="U103" s="10"/>
    </row>
    <row r="104" spans="1:21" x14ac:dyDescent="0.25">
      <c r="A104" s="4" t="s">
        <v>76</v>
      </c>
      <c r="B104" s="6">
        <f t="shared" si="12"/>
        <v>40626.583310185139</v>
      </c>
      <c r="C104">
        <f>LOOKUP(B104,Data!$A$6:$A$1806,Data!B$6:B$1806)</f>
        <v>59.814998626708984</v>
      </c>
      <c r="D104" s="9">
        <f>LOOKUP(B104,Data!$A$6:$A$1806,Data!C$6:C$1806)</f>
        <v>545.941162109375</v>
      </c>
      <c r="E104" s="9">
        <f t="shared" si="14"/>
        <v>59.820588504566864</v>
      </c>
      <c r="F104" s="9">
        <f t="shared" si="15"/>
        <v>543.73906393612128</v>
      </c>
      <c r="G104">
        <f t="shared" si="4"/>
        <v>550</v>
      </c>
      <c r="H104" s="20">
        <f t="shared" si="1"/>
        <v>30.975781196801403</v>
      </c>
      <c r="I104" s="9">
        <f t="shared" si="2"/>
        <v>29.416816130359791</v>
      </c>
      <c r="J104" s="9">
        <f t="shared" si="3"/>
        <v>-0.44400329589843751</v>
      </c>
      <c r="K104" s="93">
        <f t="shared" si="16"/>
        <v>547.12990783691407</v>
      </c>
      <c r="L104" s="9">
        <f t="shared" si="11"/>
        <v>0.18739345031423699</v>
      </c>
      <c r="M104" s="9">
        <f t="shared" si="10"/>
        <v>550</v>
      </c>
      <c r="N104" s="9"/>
      <c r="O104" s="9"/>
      <c r="P104" s="9">
        <f t="shared" si="13"/>
        <v>535.84340041561404</v>
      </c>
      <c r="Q104" s="9"/>
      <c r="R104" s="94">
        <f t="shared" si="17"/>
        <v>553.71453790980161</v>
      </c>
      <c r="S104" s="10"/>
      <c r="T104" s="9"/>
      <c r="U104" s="10"/>
    </row>
    <row r="105" spans="1:21" x14ac:dyDescent="0.25">
      <c r="A105" s="4" t="s">
        <v>77</v>
      </c>
      <c r="B105" s="6">
        <f t="shared" si="12"/>
        <v>40626.583333333285</v>
      </c>
      <c r="C105">
        <f>LOOKUP(B105,Data!$A$6:$A$1806,Data!B$6:B$1806)</f>
        <v>59.819999694824219</v>
      </c>
      <c r="D105" s="9">
        <f>LOOKUP(B105,Data!$A$6:$A$1806,Data!C$6:C$1806)</f>
        <v>545.91162109375</v>
      </c>
      <c r="E105" s="9">
        <f t="shared" si="14"/>
        <v>59.820588504566864</v>
      </c>
      <c r="F105" s="9">
        <f t="shared" si="15"/>
        <v>543.73906393612128</v>
      </c>
      <c r="G105">
        <f t="shared" si="4"/>
        <v>550</v>
      </c>
      <c r="H105" s="20">
        <f t="shared" si="1"/>
        <v>30.053693545651921</v>
      </c>
      <c r="I105" s="9">
        <f t="shared" si="2"/>
        <v>29.49961019434777</v>
      </c>
      <c r="J105" s="9">
        <f t="shared" si="3"/>
        <v>-0.43200073242187498</v>
      </c>
      <c r="K105" s="93">
        <f t="shared" si="16"/>
        <v>547.12990783691407</v>
      </c>
      <c r="L105" s="9">
        <f t="shared" si="11"/>
        <v>0.18739345031423699</v>
      </c>
      <c r="M105" s="9">
        <f t="shared" si="10"/>
        <v>550</v>
      </c>
      <c r="N105" s="9"/>
      <c r="O105" s="9"/>
      <c r="P105" s="9">
        <f t="shared" si="13"/>
        <v>536.03079386592833</v>
      </c>
      <c r="Q105" s="9"/>
      <c r="R105" s="94">
        <f t="shared" si="17"/>
        <v>553.71453790980161</v>
      </c>
      <c r="S105" s="10"/>
      <c r="T105" s="9"/>
      <c r="U105" s="10"/>
    </row>
    <row r="106" spans="1:21" x14ac:dyDescent="0.25">
      <c r="A106" s="3" t="s">
        <v>78</v>
      </c>
      <c r="B106" s="6">
        <f t="shared" si="12"/>
        <v>40626.583356481431</v>
      </c>
      <c r="C106">
        <f>LOOKUP(B106,Data!$A$6:$A$1806,Data!B$6:B$1806)</f>
        <v>59.819000244140625</v>
      </c>
      <c r="D106" s="9">
        <f>LOOKUP(B106,Data!$A$6:$A$1806,Data!C$6:C$1806)</f>
        <v>545.91162109375</v>
      </c>
      <c r="G106">
        <f t="shared" si="4"/>
        <v>550</v>
      </c>
      <c r="H106" s="20">
        <f t="shared" si="1"/>
        <v>30.237970406522376</v>
      </c>
      <c r="I106" s="9">
        <f t="shared" si="2"/>
        <v>29.59559702193047</v>
      </c>
      <c r="J106" s="9">
        <f t="shared" si="3"/>
        <v>-0.43439941406249999</v>
      </c>
      <c r="K106" s="9"/>
      <c r="L106" s="9">
        <f t="shared" si="11"/>
        <v>0.18739345031423699</v>
      </c>
      <c r="M106" s="9">
        <f t="shared" si="10"/>
        <v>550</v>
      </c>
      <c r="N106" s="9"/>
      <c r="O106" s="9"/>
      <c r="P106" s="9">
        <f t="shared" si="13"/>
        <v>536.21818731624262</v>
      </c>
      <c r="Q106" s="9"/>
      <c r="R106" s="94">
        <f t="shared" si="17"/>
        <v>553.71453790980161</v>
      </c>
      <c r="S106" s="10"/>
      <c r="T106" s="9"/>
      <c r="U106" s="10"/>
    </row>
    <row r="107" spans="1:21" x14ac:dyDescent="0.25">
      <c r="A107" s="3" t="s">
        <v>79</v>
      </c>
      <c r="B107" s="6">
        <f t="shared" si="12"/>
        <v>40626.583379629577</v>
      </c>
      <c r="C107">
        <f>LOOKUP(B107,Data!$A$6:$A$1806,Data!B$6:B$1806)</f>
        <v>59.819000244140625</v>
      </c>
      <c r="D107" s="9">
        <f>LOOKUP(B107,Data!$A$6:$A$1806,Data!C$6:C$1806)</f>
        <v>544.8770751953125</v>
      </c>
      <c r="G107">
        <f t="shared" si="4"/>
        <v>550</v>
      </c>
      <c r="H107" s="20">
        <f t="shared" ref="H107:H170" si="18">IF(ABS(C107-L$2)&lt;L$5,0,(IF((C107-L$2)&gt;0,((C107-L$2-L$5)/((L$4*L$2)-L$5)*L$14*-1),((C107-L$2+L$5)/((L$4*L$2)-L$5)*L$14*-1))))</f>
        <v>30.237970406522376</v>
      </c>
      <c r="I107" s="9">
        <f t="shared" ref="I107:I170" si="19">L$13*H107+(1-L$13)*I106</f>
        <v>29.679105561927418</v>
      </c>
      <c r="J107" s="9">
        <f t="shared" ref="J107:J170" si="20">(C107-L$2)*10*L$12</f>
        <v>-0.43439941406249999</v>
      </c>
      <c r="K107" s="9"/>
      <c r="L107" s="9">
        <f t="shared" si="11"/>
        <v>0.18739345031423699</v>
      </c>
      <c r="M107" s="9">
        <f t="shared" si="10"/>
        <v>550</v>
      </c>
      <c r="N107" s="9"/>
      <c r="O107" s="9"/>
      <c r="P107" s="9">
        <f t="shared" si="13"/>
        <v>536.40558076655691</v>
      </c>
      <c r="Q107" s="9"/>
      <c r="R107" s="94">
        <f t="shared" si="17"/>
        <v>553.71453790980161</v>
      </c>
      <c r="S107" s="10"/>
      <c r="T107" s="9"/>
      <c r="U107" s="10"/>
    </row>
    <row r="108" spans="1:21" x14ac:dyDescent="0.25">
      <c r="A108" s="3" t="s">
        <v>80</v>
      </c>
      <c r="B108" s="6">
        <f t="shared" si="12"/>
        <v>40626.583402777724</v>
      </c>
      <c r="C108">
        <f>LOOKUP(B108,Data!$A$6:$A$1806,Data!B$6:B$1806)</f>
        <v>59.819000244140625</v>
      </c>
      <c r="D108" s="9">
        <f>LOOKUP(B108,Data!$A$6:$A$1806,Data!C$6:C$1806)</f>
        <v>544.8770751953125</v>
      </c>
      <c r="G108">
        <f t="shared" ref="G108:G171" si="21">L$14</f>
        <v>550</v>
      </c>
      <c r="H108" s="20">
        <f t="shared" si="18"/>
        <v>30.237970406522376</v>
      </c>
      <c r="I108" s="9">
        <f t="shared" si="19"/>
        <v>29.751757991724762</v>
      </c>
      <c r="J108" s="9">
        <f t="shared" si="20"/>
        <v>-0.43439941406249999</v>
      </c>
      <c r="K108" s="9"/>
      <c r="L108" s="9">
        <f t="shared" si="11"/>
        <v>0.18739345031423699</v>
      </c>
      <c r="M108" s="9">
        <f t="shared" si="10"/>
        <v>550</v>
      </c>
      <c r="N108" s="9"/>
      <c r="O108" s="9"/>
      <c r="P108" s="9">
        <f t="shared" si="13"/>
        <v>536.5929742168712</v>
      </c>
      <c r="Q108" s="9"/>
      <c r="R108" s="94">
        <f t="shared" si="17"/>
        <v>553.71453790980161</v>
      </c>
      <c r="S108" s="10"/>
      <c r="T108" s="9"/>
      <c r="U108" s="10"/>
    </row>
    <row r="109" spans="1:21" ht="15.75" thickBot="1" x14ac:dyDescent="0.3">
      <c r="A109" s="5" t="s">
        <v>81</v>
      </c>
      <c r="B109" s="6">
        <f t="shared" si="12"/>
        <v>40626.58342592587</v>
      </c>
      <c r="C109">
        <f>LOOKUP(B109,Data!$A$6:$A$1806,Data!B$6:B$1806)</f>
        <v>59.820999145507813</v>
      </c>
      <c r="D109" s="9">
        <f>LOOKUP(B109,Data!$A$6:$A$1806,Data!C$6:C$1806)</f>
        <v>544.63897705078125</v>
      </c>
      <c r="G109">
        <f t="shared" si="21"/>
        <v>550</v>
      </c>
      <c r="H109" s="20">
        <f t="shared" si="18"/>
        <v>29.869416684781466</v>
      </c>
      <c r="I109" s="9">
        <f t="shared" si="19"/>
        <v>29.767053621822136</v>
      </c>
      <c r="J109" s="9">
        <f t="shared" si="20"/>
        <v>-0.42960205078124997</v>
      </c>
      <c r="K109" s="9"/>
      <c r="L109" s="9">
        <f t="shared" si="11"/>
        <v>0.18739345031423699</v>
      </c>
      <c r="M109" s="9">
        <f t="shared" si="10"/>
        <v>550</v>
      </c>
      <c r="N109" s="9"/>
      <c r="O109" s="9"/>
      <c r="P109" s="9">
        <f t="shared" si="13"/>
        <v>536.78036766718549</v>
      </c>
      <c r="Q109" s="9"/>
      <c r="R109" s="94">
        <f t="shared" si="17"/>
        <v>553.71453790980161</v>
      </c>
      <c r="S109" s="10"/>
      <c r="T109" s="9"/>
      <c r="U109" s="10"/>
    </row>
    <row r="110" spans="1:21" ht="15.75" thickTop="1" x14ac:dyDescent="0.25">
      <c r="B110" s="6">
        <f t="shared" ref="B110:B173" si="22">B109+TIME(0,0,$B$1)</f>
        <v>40626.583449074016</v>
      </c>
      <c r="C110">
        <f>LOOKUP(B110,Data!$A$6:$A$1806,Data!B$6:B$1806)</f>
        <v>59.825000762939453</v>
      </c>
      <c r="D110" s="9">
        <f>LOOKUP(B110,Data!$A$6:$A$1806,Data!C$6:C$1806)</f>
        <v>544.63897705078125</v>
      </c>
      <c r="G110">
        <f t="shared" si="21"/>
        <v>550</v>
      </c>
      <c r="H110" s="20">
        <f t="shared" si="18"/>
        <v>29.131605894502435</v>
      </c>
      <c r="I110" s="9">
        <f t="shared" si="19"/>
        <v>29.684445417270577</v>
      </c>
      <c r="J110" s="9">
        <f t="shared" si="20"/>
        <v>-0.4199981689453125</v>
      </c>
      <c r="K110" s="9"/>
      <c r="L110" s="9">
        <f t="shared" si="11"/>
        <v>0.18739345031423699</v>
      </c>
      <c r="M110" s="9">
        <f t="shared" si="10"/>
        <v>550</v>
      </c>
      <c r="N110" s="9"/>
      <c r="O110" s="9"/>
      <c r="P110" s="9">
        <f t="shared" si="13"/>
        <v>536.96776111749978</v>
      </c>
      <c r="Q110" s="9"/>
      <c r="R110" s="10"/>
      <c r="S110" s="10"/>
      <c r="T110" s="9"/>
      <c r="U110" s="10"/>
    </row>
    <row r="111" spans="1:21" x14ac:dyDescent="0.25">
      <c r="B111" s="6">
        <f t="shared" si="22"/>
        <v>40626.583472222163</v>
      </c>
      <c r="C111">
        <f>LOOKUP(B111,Data!$A$6:$A$1806,Data!B$6:B$1806)</f>
        <v>59.830001831054687</v>
      </c>
      <c r="D111" s="9">
        <f>LOOKUP(B111,Data!$A$6:$A$1806,Data!C$6:C$1806)</f>
        <v>545.94537353515625</v>
      </c>
      <c r="G111">
        <f t="shared" si="21"/>
        <v>550</v>
      </c>
      <c r="H111" s="20">
        <f t="shared" si="18"/>
        <v>28.209518243352953</v>
      </c>
      <c r="I111" s="9">
        <f t="shared" si="19"/>
        <v>29.492704884661286</v>
      </c>
      <c r="J111" s="9">
        <f t="shared" si="20"/>
        <v>-0.40799560546874997</v>
      </c>
      <c r="K111" s="9"/>
      <c r="L111" s="9">
        <f t="shared" si="11"/>
        <v>0.18739345031423699</v>
      </c>
      <c r="M111" s="9">
        <f t="shared" si="10"/>
        <v>549.995652917705</v>
      </c>
      <c r="N111" s="9"/>
      <c r="O111" s="9"/>
      <c r="P111" s="9">
        <f t="shared" si="13"/>
        <v>537.15515456781407</v>
      </c>
      <c r="Q111" s="9"/>
      <c r="R111" s="10"/>
      <c r="S111" s="10"/>
      <c r="T111" s="9"/>
      <c r="U111" s="10"/>
    </row>
    <row r="112" spans="1:21" x14ac:dyDescent="0.25">
      <c r="B112" s="6">
        <f t="shared" si="22"/>
        <v>40626.583495370309</v>
      </c>
      <c r="C112">
        <f>LOOKUP(B112,Data!$A$6:$A$1806,Data!B$6:B$1806)</f>
        <v>59.831001281738281</v>
      </c>
      <c r="D112" s="9">
        <f>LOOKUP(B112,Data!$A$6:$A$1806,Data!C$6:C$1806)</f>
        <v>545.94537353515625</v>
      </c>
      <c r="G112">
        <f t="shared" si="21"/>
        <v>550</v>
      </c>
      <c r="H112" s="20">
        <f t="shared" si="18"/>
        <v>28.025241382482502</v>
      </c>
      <c r="I112" s="9">
        <f t="shared" si="19"/>
        <v>29.301934629378046</v>
      </c>
      <c r="J112" s="9">
        <f t="shared" si="20"/>
        <v>-0.40559692382812501</v>
      </c>
      <c r="K112" s="9"/>
      <c r="L112" s="9">
        <f t="shared" si="11"/>
        <v>0.18739345031423699</v>
      </c>
      <c r="M112" s="9">
        <f t="shared" si="10"/>
        <v>549.99227611273602</v>
      </c>
      <c r="N112" s="9"/>
      <c r="O112" s="9"/>
      <c r="P112" s="9">
        <f t="shared" si="13"/>
        <v>537.34254801812835</v>
      </c>
      <c r="Q112" s="9"/>
      <c r="R112" s="10"/>
      <c r="S112" s="10"/>
      <c r="T112" s="9"/>
      <c r="U112" s="10"/>
    </row>
    <row r="113" spans="2:21" x14ac:dyDescent="0.25">
      <c r="B113" s="6">
        <f t="shared" si="22"/>
        <v>40626.583518518455</v>
      </c>
      <c r="C113">
        <f>LOOKUP(B113,Data!$A$6:$A$1806,Data!B$6:B$1806)</f>
        <v>59.839000701904297</v>
      </c>
      <c r="D113" s="9">
        <f>LOOKUP(B113,Data!$A$6:$A$1806,Data!C$6:C$1806)</f>
        <v>544.64923095703125</v>
      </c>
      <c r="G113">
        <f t="shared" si="21"/>
        <v>550</v>
      </c>
      <c r="H113" s="20">
        <f t="shared" si="18"/>
        <v>26.55032314872166</v>
      </c>
      <c r="I113" s="9">
        <f t="shared" si="19"/>
        <v>28.944225136892715</v>
      </c>
      <c r="J113" s="9">
        <f t="shared" si="20"/>
        <v>-0.3863983154296875</v>
      </c>
      <c r="K113" s="9"/>
      <c r="L113" s="9">
        <f t="shared" si="11"/>
        <v>0.18739345031423699</v>
      </c>
      <c r="M113" s="9">
        <f t="shared" si="10"/>
        <v>549.82196007056496</v>
      </c>
      <c r="N113" s="9"/>
      <c r="O113" s="9"/>
      <c r="P113" s="9">
        <f t="shared" si="13"/>
        <v>537.52994146844264</v>
      </c>
      <c r="Q113" s="9"/>
      <c r="R113" s="10"/>
      <c r="S113" s="10"/>
      <c r="T113" s="9"/>
      <c r="U113" s="10"/>
    </row>
    <row r="114" spans="2:21" x14ac:dyDescent="0.25">
      <c r="B114" s="6">
        <f t="shared" si="22"/>
        <v>40626.583541666601</v>
      </c>
      <c r="C114">
        <f>LOOKUP(B114,Data!$A$6:$A$1806,Data!B$6:B$1806)</f>
        <v>59.839000701904297</v>
      </c>
      <c r="D114" s="9">
        <f>LOOKUP(B114,Data!$A$6:$A$1806,Data!C$6:C$1806)</f>
        <v>544.64923095703125</v>
      </c>
      <c r="G114">
        <f t="shared" si="21"/>
        <v>550</v>
      </c>
      <c r="H114" s="20">
        <f t="shared" si="18"/>
        <v>26.55032314872166</v>
      </c>
      <c r="I114" s="9">
        <f t="shared" si="19"/>
        <v>28.633017878430479</v>
      </c>
      <c r="J114" s="9">
        <f t="shared" si="20"/>
        <v>-0.3863983154296875</v>
      </c>
      <c r="K114" s="9"/>
      <c r="L114" s="9">
        <f t="shared" si="11"/>
        <v>0.18739345031423699</v>
      </c>
      <c r="M114" s="9">
        <f t="shared" si="10"/>
        <v>549.69814626241703</v>
      </c>
      <c r="N114" s="9"/>
      <c r="O114" s="9"/>
      <c r="P114" s="9">
        <f t="shared" si="13"/>
        <v>537.71733491875693</v>
      </c>
      <c r="Q114" s="9"/>
      <c r="R114" s="10"/>
      <c r="S114" s="10"/>
      <c r="T114" s="9"/>
      <c r="U114" s="10"/>
    </row>
    <row r="115" spans="2:21" x14ac:dyDescent="0.25">
      <c r="B115" s="6">
        <f t="shared" si="22"/>
        <v>40626.583564814748</v>
      </c>
      <c r="C115">
        <f>LOOKUP(B115,Data!$A$6:$A$1806,Data!B$6:B$1806)</f>
        <v>59.841999053955078</v>
      </c>
      <c r="D115" s="9">
        <f>LOOKUP(B115,Data!$A$6:$A$1806,Data!C$6:C$1806)</f>
        <v>543.99700927734375</v>
      </c>
      <c r="G115">
        <f t="shared" si="21"/>
        <v>550</v>
      </c>
      <c r="H115" s="20">
        <f t="shared" si="18"/>
        <v>25.997492566110296</v>
      </c>
      <c r="I115" s="9">
        <f t="shared" si="19"/>
        <v>28.290399587828855</v>
      </c>
      <c r="J115" s="9">
        <f t="shared" si="20"/>
        <v>-0.37920227050781247</v>
      </c>
      <c r="K115" s="9"/>
      <c r="L115" s="9">
        <f t="shared" si="11"/>
        <v>0.18739345031423699</v>
      </c>
      <c r="M115" s="9">
        <f t="shared" si="10"/>
        <v>549.54292142212967</v>
      </c>
      <c r="N115" s="9"/>
      <c r="O115" s="9"/>
      <c r="P115" s="9">
        <f t="shared" si="13"/>
        <v>537.90472836907122</v>
      </c>
      <c r="Q115" s="9"/>
      <c r="R115" s="10"/>
      <c r="S115" s="10"/>
      <c r="T115" s="9"/>
      <c r="U115" s="10"/>
    </row>
    <row r="116" spans="2:21" x14ac:dyDescent="0.25">
      <c r="B116" s="6">
        <f t="shared" si="22"/>
        <v>40626.583587962894</v>
      </c>
      <c r="C116">
        <f>LOOKUP(B116,Data!$A$6:$A$1806,Data!B$6:B$1806)</f>
        <v>59.847000122070313</v>
      </c>
      <c r="D116" s="9">
        <f>LOOKUP(B116,Data!$A$6:$A$1806,Data!C$6:C$1806)</f>
        <v>543.99700927734375</v>
      </c>
      <c r="G116">
        <f t="shared" si="21"/>
        <v>550</v>
      </c>
      <c r="H116" s="20">
        <f t="shared" si="18"/>
        <v>25.075404914960817</v>
      </c>
      <c r="I116" s="9">
        <f t="shared" si="19"/>
        <v>27.872450280356013</v>
      </c>
      <c r="J116" s="9">
        <f t="shared" si="20"/>
        <v>-0.36719970703124999</v>
      </c>
      <c r="K116" s="9"/>
      <c r="L116" s="9">
        <f t="shared" si="11"/>
        <v>0.18739345031423699</v>
      </c>
      <c r="M116" s="9">
        <f t="shared" si="10"/>
        <v>549.31236556497106</v>
      </c>
      <c r="N116" s="9"/>
      <c r="O116" s="9"/>
      <c r="P116" s="9">
        <f t="shared" si="13"/>
        <v>538.09212181938551</v>
      </c>
      <c r="Q116" s="9"/>
      <c r="R116" s="10"/>
      <c r="S116" s="10"/>
      <c r="T116" s="9"/>
      <c r="U116" s="10"/>
    </row>
    <row r="117" spans="2:21" x14ac:dyDescent="0.25">
      <c r="B117" s="6">
        <f t="shared" si="22"/>
        <v>40626.58361111104</v>
      </c>
      <c r="C117">
        <f>LOOKUP(B117,Data!$A$6:$A$1806,Data!B$6:B$1806)</f>
        <v>59.846000671386719</v>
      </c>
      <c r="D117" s="9">
        <f>LOOKUP(B117,Data!$A$6:$A$1806,Data!C$6:C$1806)</f>
        <v>544.28875732421875</v>
      </c>
      <c r="G117">
        <f t="shared" si="21"/>
        <v>550</v>
      </c>
      <c r="H117" s="20">
        <f t="shared" si="18"/>
        <v>25.259681775831268</v>
      </c>
      <c r="I117" s="9">
        <f t="shared" si="19"/>
        <v>27.532790374767799</v>
      </c>
      <c r="J117" s="9">
        <f t="shared" si="20"/>
        <v>-0.369598388671875</v>
      </c>
      <c r="K117" s="9"/>
      <c r="L117" s="9">
        <f t="shared" si="11"/>
        <v>0.18739345031423699</v>
      </c>
      <c r="M117" s="9">
        <f t="shared" si="10"/>
        <v>549.16009910969717</v>
      </c>
      <c r="N117" s="9"/>
      <c r="O117" s="9"/>
      <c r="P117" s="9">
        <f t="shared" si="13"/>
        <v>538.2795152696998</v>
      </c>
      <c r="Q117" s="9"/>
      <c r="R117" s="10"/>
      <c r="S117" s="10"/>
      <c r="T117" s="9"/>
      <c r="U117" s="10"/>
    </row>
    <row r="118" spans="2:21" x14ac:dyDescent="0.25">
      <c r="B118" s="6">
        <f t="shared" si="22"/>
        <v>40626.583634259187</v>
      </c>
      <c r="C118">
        <f>LOOKUP(B118,Data!$A$6:$A$1806,Data!B$6:B$1806)</f>
        <v>59.845001220703125</v>
      </c>
      <c r="D118" s="9">
        <f>LOOKUP(B118,Data!$A$6:$A$1806,Data!C$6:C$1806)</f>
        <v>544.28875732421875</v>
      </c>
      <c r="G118">
        <f t="shared" si="21"/>
        <v>550</v>
      </c>
      <c r="H118" s="20">
        <f t="shared" si="18"/>
        <v>25.443958636701723</v>
      </c>
      <c r="I118" s="9">
        <f t="shared" si="19"/>
        <v>27.261242248819212</v>
      </c>
      <c r="J118" s="9">
        <f t="shared" si="20"/>
        <v>-0.37199707031250001</v>
      </c>
      <c r="K118" s="9"/>
      <c r="L118" s="9">
        <f t="shared" si="11"/>
        <v>0.18739345031423699</v>
      </c>
      <c r="M118" s="9">
        <f t="shared" si="10"/>
        <v>549.07594443406288</v>
      </c>
      <c r="N118" s="9"/>
      <c r="O118" s="9"/>
      <c r="P118" s="9">
        <f t="shared" si="13"/>
        <v>538.46690872001409</v>
      </c>
      <c r="Q118" s="9"/>
      <c r="R118" s="10"/>
      <c r="S118" s="10"/>
      <c r="T118" s="9"/>
      <c r="U118" s="10"/>
    </row>
    <row r="119" spans="2:21" x14ac:dyDescent="0.25">
      <c r="B119" s="6">
        <f t="shared" si="22"/>
        <v>40626.583657407333</v>
      </c>
      <c r="C119">
        <f>LOOKUP(B119,Data!$A$6:$A$1806,Data!B$6:B$1806)</f>
        <v>59.846000671386719</v>
      </c>
      <c r="D119" s="9">
        <f>LOOKUP(B119,Data!$A$6:$A$1806,Data!C$6:C$1806)</f>
        <v>544.47589111328125</v>
      </c>
      <c r="G119">
        <f t="shared" si="21"/>
        <v>550</v>
      </c>
      <c r="H119" s="20">
        <f t="shared" si="18"/>
        <v>25.259681775831268</v>
      </c>
      <c r="I119" s="9">
        <f t="shared" si="19"/>
        <v>27.001039387330778</v>
      </c>
      <c r="J119" s="9">
        <f t="shared" si="20"/>
        <v>-0.369598388671875</v>
      </c>
      <c r="K119" s="9"/>
      <c r="L119" s="9">
        <f t="shared" si="11"/>
        <v>0.18739345031423699</v>
      </c>
      <c r="M119" s="9">
        <f t="shared" si="10"/>
        <v>549.00313502288873</v>
      </c>
      <c r="N119" s="9"/>
      <c r="O119" s="9"/>
      <c r="P119" s="9">
        <f t="shared" si="13"/>
        <v>538.65430217032838</v>
      </c>
      <c r="Q119" s="9"/>
      <c r="R119" s="10"/>
      <c r="S119" s="10"/>
      <c r="T119" s="9"/>
      <c r="U119" s="10"/>
    </row>
    <row r="120" spans="2:21" x14ac:dyDescent="0.25">
      <c r="B120" s="6">
        <f t="shared" si="22"/>
        <v>40626.583680555479</v>
      </c>
      <c r="C120">
        <f>LOOKUP(B120,Data!$A$6:$A$1806,Data!B$6:B$1806)</f>
        <v>59.849998474121094</v>
      </c>
      <c r="D120" s="9">
        <f>LOOKUP(B120,Data!$A$6:$A$1806,Data!C$6:C$1806)</f>
        <v>544.47589111328125</v>
      </c>
      <c r="G120">
        <f t="shared" si="21"/>
        <v>550</v>
      </c>
      <c r="H120" s="20">
        <f t="shared" si="18"/>
        <v>24.522574332349453</v>
      </c>
      <c r="I120" s="9">
        <f t="shared" si="19"/>
        <v>26.678838930183204</v>
      </c>
      <c r="J120" s="9">
        <f t="shared" si="20"/>
        <v>-0.36000366210937501</v>
      </c>
      <c r="K120" s="9"/>
      <c r="L120" s="9">
        <f t="shared" si="11"/>
        <v>0.18739345031423699</v>
      </c>
      <c r="M120" s="9">
        <f t="shared" si="10"/>
        <v>548.86832801605544</v>
      </c>
      <c r="N120" s="9"/>
      <c r="O120" s="9"/>
      <c r="P120" s="9">
        <f t="shared" si="13"/>
        <v>538.84169562064267</v>
      </c>
      <c r="Q120" s="9"/>
      <c r="R120" s="10"/>
      <c r="S120" s="10"/>
      <c r="T120" s="9"/>
      <c r="U120" s="10"/>
    </row>
    <row r="121" spans="2:21" x14ac:dyDescent="0.25">
      <c r="B121" s="6">
        <f t="shared" si="22"/>
        <v>40626.583703703625</v>
      </c>
      <c r="C121">
        <f>LOOKUP(B121,Data!$A$6:$A$1806,Data!B$6:B$1806)</f>
        <v>59.849998474121094</v>
      </c>
      <c r="D121" s="9">
        <f>LOOKUP(B121,Data!$A$6:$A$1806,Data!C$6:C$1806)</f>
        <v>545.1849365234375</v>
      </c>
      <c r="G121">
        <f t="shared" si="21"/>
        <v>550</v>
      </c>
      <c r="H121" s="20">
        <f t="shared" si="18"/>
        <v>24.522574332349453</v>
      </c>
      <c r="I121" s="9">
        <f t="shared" si="19"/>
        <v>26.398524532464815</v>
      </c>
      <c r="J121" s="9">
        <f t="shared" si="20"/>
        <v>-0.36000366210937501</v>
      </c>
      <c r="K121" s="9"/>
      <c r="L121" s="9">
        <f t="shared" si="11"/>
        <v>0.18739345031423699</v>
      </c>
      <c r="M121" s="9">
        <f t="shared" si="10"/>
        <v>548.77540706865136</v>
      </c>
      <c r="N121" s="9"/>
      <c r="O121" s="9"/>
      <c r="P121" s="9">
        <f t="shared" si="13"/>
        <v>539.02908907095696</v>
      </c>
      <c r="Q121" s="9"/>
      <c r="R121" s="10"/>
      <c r="S121" s="10"/>
      <c r="T121" s="9"/>
      <c r="U121" s="10"/>
    </row>
    <row r="122" spans="2:21" x14ac:dyDescent="0.25">
      <c r="B122" s="6">
        <f t="shared" si="22"/>
        <v>40626.583726851772</v>
      </c>
      <c r="C122">
        <f>LOOKUP(B122,Data!$A$6:$A$1806,Data!B$6:B$1806)</f>
        <v>59.854000091552734</v>
      </c>
      <c r="D122" s="9">
        <f>LOOKUP(B122,Data!$A$6:$A$1806,Data!C$6:C$1806)</f>
        <v>545.1849365234375</v>
      </c>
      <c r="G122">
        <f t="shared" si="21"/>
        <v>550</v>
      </c>
      <c r="H122" s="20">
        <f t="shared" si="18"/>
        <v>23.784763542070426</v>
      </c>
      <c r="I122" s="9">
        <f t="shared" si="19"/>
        <v>26.058735603713544</v>
      </c>
      <c r="J122" s="9">
        <f t="shared" si="20"/>
        <v>-0.35039978027343749</v>
      </c>
      <c r="K122" s="9"/>
      <c r="L122" s="9">
        <f t="shared" si="11"/>
        <v>0.18739345031423699</v>
      </c>
      <c r="M122" s="9">
        <f t="shared" si="10"/>
        <v>548.62301159021433</v>
      </c>
      <c r="N122" s="9"/>
      <c r="O122" s="9"/>
      <c r="P122" s="9">
        <f t="shared" si="13"/>
        <v>539.21648252127125</v>
      </c>
      <c r="Q122" s="9"/>
      <c r="R122" s="10"/>
      <c r="S122" s="10"/>
      <c r="T122" s="9"/>
      <c r="U122" s="10"/>
    </row>
    <row r="123" spans="2:21" x14ac:dyDescent="0.25">
      <c r="B123" s="6">
        <f t="shared" si="22"/>
        <v>40626.583749999918</v>
      </c>
      <c r="C123">
        <f>LOOKUP(B123,Data!$A$6:$A$1806,Data!B$6:B$1806)</f>
        <v>59.862998962402344</v>
      </c>
      <c r="D123" s="9">
        <f>LOOKUP(B123,Data!$A$6:$A$1806,Data!C$6:C$1806)</f>
        <v>543.75286865234375</v>
      </c>
      <c r="G123">
        <f t="shared" si="21"/>
        <v>550</v>
      </c>
      <c r="H123" s="20">
        <f t="shared" si="18"/>
        <v>22.125568447439136</v>
      </c>
      <c r="I123" s="9">
        <f t="shared" si="19"/>
        <v>25.547423873397868</v>
      </c>
      <c r="J123" s="9">
        <f t="shared" si="20"/>
        <v>-0.32880249023437497</v>
      </c>
      <c r="K123" s="9"/>
      <c r="L123" s="9">
        <f t="shared" si="11"/>
        <v>0.18739345031423699</v>
      </c>
      <c r="M123" s="9">
        <f t="shared" si="10"/>
        <v>548.29909331021292</v>
      </c>
      <c r="N123" s="9"/>
      <c r="O123" s="9"/>
      <c r="P123" s="9">
        <f t="shared" si="13"/>
        <v>539.40387597158553</v>
      </c>
      <c r="Q123" s="9"/>
      <c r="R123" s="10"/>
      <c r="S123" s="10"/>
      <c r="T123" s="9"/>
      <c r="U123" s="10"/>
    </row>
    <row r="124" spans="2:21" x14ac:dyDescent="0.25">
      <c r="B124" s="6">
        <f t="shared" si="22"/>
        <v>40626.583773148064</v>
      </c>
      <c r="C124">
        <f>LOOKUP(B124,Data!$A$6:$A$1806,Data!B$6:B$1806)</f>
        <v>59.867000579833984</v>
      </c>
      <c r="D124" s="9">
        <f>LOOKUP(B124,Data!$A$6:$A$1806,Data!C$6:C$1806)</f>
        <v>543.75286865234375</v>
      </c>
      <c r="G124">
        <f t="shared" si="21"/>
        <v>550</v>
      </c>
      <c r="H124" s="20">
        <f t="shared" si="18"/>
        <v>21.387757657160105</v>
      </c>
      <c r="I124" s="9">
        <f t="shared" si="19"/>
        <v>25.006667265286957</v>
      </c>
      <c r="J124" s="9">
        <f t="shared" si="20"/>
        <v>-0.3191986083984375</v>
      </c>
      <c r="K124" s="9"/>
      <c r="L124" s="9">
        <f t="shared" si="11"/>
        <v>0.18739345031423699</v>
      </c>
      <c r="M124" s="9">
        <f t="shared" si="10"/>
        <v>547.94573015241633</v>
      </c>
      <c r="N124" s="9"/>
      <c r="O124" s="9"/>
      <c r="P124" s="9">
        <f t="shared" si="13"/>
        <v>539.59126942189982</v>
      </c>
      <c r="Q124" s="9"/>
      <c r="R124" s="10"/>
      <c r="S124" s="10"/>
      <c r="T124" s="9"/>
      <c r="U124" s="10"/>
    </row>
    <row r="125" spans="2:21" x14ac:dyDescent="0.25">
      <c r="B125" s="6">
        <f t="shared" si="22"/>
        <v>40626.58379629621</v>
      </c>
      <c r="C125">
        <f>LOOKUP(B125,Data!$A$6:$A$1806,Data!B$6:B$1806)</f>
        <v>59.867000579833984</v>
      </c>
      <c r="D125" s="9">
        <f>LOOKUP(B125,Data!$A$6:$A$1806,Data!C$6:C$1806)</f>
        <v>543.93646240234375</v>
      </c>
      <c r="G125">
        <f t="shared" si="21"/>
        <v>550</v>
      </c>
      <c r="H125" s="20">
        <f t="shared" si="18"/>
        <v>21.387757657160105</v>
      </c>
      <c r="I125" s="9">
        <f t="shared" si="19"/>
        <v>24.536209016230465</v>
      </c>
      <c r="J125" s="9">
        <f t="shared" si="20"/>
        <v>-0.3191986083984375</v>
      </c>
      <c r="K125" s="9"/>
      <c r="L125" s="9">
        <f t="shared" si="11"/>
        <v>0.18739345031423699</v>
      </c>
      <c r="M125" s="9">
        <f t="shared" si="10"/>
        <v>547.66266535367413</v>
      </c>
      <c r="N125" s="9"/>
      <c r="O125" s="9"/>
      <c r="P125" s="9">
        <f t="shared" si="13"/>
        <v>539.77866287221411</v>
      </c>
      <c r="Q125" s="9"/>
      <c r="R125" s="10"/>
      <c r="S125" s="10"/>
      <c r="T125" s="9"/>
      <c r="U125" s="10"/>
    </row>
    <row r="126" spans="2:21" x14ac:dyDescent="0.25">
      <c r="B126" s="6">
        <f t="shared" si="22"/>
        <v>40626.583819444357</v>
      </c>
      <c r="C126">
        <f>LOOKUP(B126,Data!$A$6:$A$1806,Data!B$6:B$1806)</f>
        <v>59.874000549316406</v>
      </c>
      <c r="D126" s="9">
        <f>LOOKUP(B126,Data!$A$6:$A$1806,Data!C$6:C$1806)</f>
        <v>543.93646240234375</v>
      </c>
      <c r="G126">
        <f t="shared" si="21"/>
        <v>550</v>
      </c>
      <c r="H126" s="20">
        <f t="shared" si="18"/>
        <v>20.097116284269713</v>
      </c>
      <c r="I126" s="9">
        <f t="shared" si="19"/>
        <v>23.959126961075565</v>
      </c>
      <c r="J126" s="9">
        <f t="shared" si="20"/>
        <v>-0.302398681640625</v>
      </c>
      <c r="K126" s="9"/>
      <c r="L126" s="9">
        <f t="shared" si="11"/>
        <v>0.18739345031423699</v>
      </c>
      <c r="M126" s="9">
        <f t="shared" si="10"/>
        <v>547.27297674883357</v>
      </c>
      <c r="N126" s="9"/>
      <c r="O126" s="9"/>
      <c r="P126" s="9">
        <f t="shared" si="13"/>
        <v>539.9660563225284</v>
      </c>
      <c r="Q126" s="9"/>
      <c r="R126" s="10"/>
      <c r="S126" s="10"/>
      <c r="T126" s="9"/>
      <c r="U126" s="10"/>
    </row>
    <row r="127" spans="2:21" x14ac:dyDescent="0.25">
      <c r="B127" s="6">
        <f t="shared" si="22"/>
        <v>40626.583842592503</v>
      </c>
      <c r="C127">
        <f>LOOKUP(B127,Data!$A$6:$A$1806,Data!B$6:B$1806)</f>
        <v>59.875</v>
      </c>
      <c r="D127" s="9">
        <f>LOOKUP(B127,Data!$A$6:$A$1806,Data!C$6:C$1806)</f>
        <v>542.60662841796875</v>
      </c>
      <c r="G127">
        <f t="shared" si="21"/>
        <v>550</v>
      </c>
      <c r="H127" s="20">
        <f t="shared" si="18"/>
        <v>19.912839423399262</v>
      </c>
      <c r="I127" s="9">
        <f t="shared" si="19"/>
        <v>23.433109581177646</v>
      </c>
      <c r="J127" s="9">
        <f t="shared" si="20"/>
        <v>-0.3</v>
      </c>
      <c r="K127" s="9"/>
      <c r="L127" s="9">
        <f t="shared" si="11"/>
        <v>0.18739345031423699</v>
      </c>
      <c r="M127" s="9">
        <f t="shared" si="10"/>
        <v>546.93435281924997</v>
      </c>
      <c r="N127" s="9"/>
      <c r="O127" s="9"/>
      <c r="P127" s="9">
        <f t="shared" si="13"/>
        <v>540.15344977284269</v>
      </c>
      <c r="Q127" s="9"/>
      <c r="R127" s="10"/>
      <c r="S127" s="10"/>
      <c r="T127" s="9"/>
      <c r="U127" s="10"/>
    </row>
    <row r="128" spans="2:21" x14ac:dyDescent="0.25">
      <c r="B128" s="6">
        <f t="shared" si="22"/>
        <v>40626.583865740649</v>
      </c>
      <c r="C128">
        <f>LOOKUP(B128,Data!$A$6:$A$1806,Data!B$6:B$1806)</f>
        <v>59.881000518798828</v>
      </c>
      <c r="D128" s="9">
        <f>LOOKUP(B128,Data!$A$6:$A$1806,Data!C$6:C$1806)</f>
        <v>542.60662841796875</v>
      </c>
      <c r="G128">
        <f t="shared" si="21"/>
        <v>550</v>
      </c>
      <c r="H128" s="20">
        <f t="shared" si="18"/>
        <v>18.806474911379325</v>
      </c>
      <c r="I128" s="9">
        <f t="shared" si="19"/>
        <v>22.831647074103863</v>
      </c>
      <c r="J128" s="9">
        <f t="shared" si="20"/>
        <v>-0.2855987548828125</v>
      </c>
      <c r="K128" s="9"/>
      <c r="L128" s="9">
        <f t="shared" si="11"/>
        <v>0.18739345031423699</v>
      </c>
      <c r="M128" s="9">
        <f t="shared" si="10"/>
        <v>546.52028376249052</v>
      </c>
      <c r="N128" s="9"/>
      <c r="O128" s="9"/>
      <c r="P128" s="9">
        <f t="shared" si="13"/>
        <v>540.34084322315698</v>
      </c>
      <c r="Q128" s="9"/>
      <c r="R128" s="10"/>
      <c r="S128" s="10"/>
      <c r="T128" s="9"/>
      <c r="U128" s="10"/>
    </row>
    <row r="129" spans="2:21" x14ac:dyDescent="0.25">
      <c r="B129" s="6">
        <f t="shared" si="22"/>
        <v>40626.583888888796</v>
      </c>
      <c r="C129">
        <f>LOOKUP(B129,Data!$A$6:$A$1806,Data!B$6:B$1806)</f>
        <v>59.881000518798828</v>
      </c>
      <c r="D129" s="9">
        <f>LOOKUP(B129,Data!$A$6:$A$1806,Data!C$6:C$1806)</f>
        <v>542.52325439453125</v>
      </c>
      <c r="G129">
        <f t="shared" si="21"/>
        <v>550</v>
      </c>
      <c r="H129" s="20">
        <f t="shared" si="18"/>
        <v>18.806474911379325</v>
      </c>
      <c r="I129" s="9">
        <f t="shared" si="19"/>
        <v>22.308374692949673</v>
      </c>
      <c r="J129" s="9">
        <f t="shared" si="20"/>
        <v>-0.2855987548828125</v>
      </c>
      <c r="K129" s="9"/>
      <c r="L129" s="9">
        <f t="shared" si="11"/>
        <v>0.18739345031423699</v>
      </c>
      <c r="M129" s="9">
        <f t="shared" si="10"/>
        <v>546.18440483165057</v>
      </c>
      <c r="N129" s="9"/>
      <c r="O129" s="9"/>
      <c r="P129" s="9">
        <f t="shared" si="13"/>
        <v>540.52823667347127</v>
      </c>
      <c r="Q129" s="9"/>
      <c r="R129" s="10"/>
      <c r="S129" s="10"/>
      <c r="T129" s="9"/>
      <c r="U129" s="10"/>
    </row>
    <row r="130" spans="2:21" x14ac:dyDescent="0.25">
      <c r="B130" s="6">
        <f t="shared" si="22"/>
        <v>40626.583912036942</v>
      </c>
      <c r="C130">
        <f>LOOKUP(B130,Data!$A$6:$A$1806,Data!B$6:B$1806)</f>
        <v>59.887001037597656</v>
      </c>
      <c r="D130" s="9">
        <f>LOOKUP(B130,Data!$A$6:$A$1806,Data!C$6:C$1806)</f>
        <v>542.52325439453125</v>
      </c>
      <c r="G130">
        <f t="shared" si="21"/>
        <v>550</v>
      </c>
      <c r="H130" s="20">
        <f t="shared" si="18"/>
        <v>17.700110399359392</v>
      </c>
      <c r="I130" s="9">
        <f t="shared" si="19"/>
        <v>21.709300334782935</v>
      </c>
      <c r="J130" s="9">
        <f t="shared" si="20"/>
        <v>-0.27119750976562501</v>
      </c>
      <c r="K130" s="9"/>
      <c r="L130" s="9">
        <f t="shared" si="11"/>
        <v>0.18739345031423699</v>
      </c>
      <c r="M130" s="9">
        <f t="shared" si="10"/>
        <v>545.77272392379814</v>
      </c>
      <c r="N130" s="9"/>
      <c r="O130" s="9"/>
      <c r="P130" s="9">
        <f t="shared" si="13"/>
        <v>540.71563012378556</v>
      </c>
      <c r="Q130" s="9"/>
      <c r="R130" s="10"/>
      <c r="S130" s="10"/>
      <c r="T130" s="9"/>
      <c r="U130" s="10"/>
    </row>
    <row r="131" spans="2:21" x14ac:dyDescent="0.25">
      <c r="B131" s="6">
        <f t="shared" si="22"/>
        <v>40626.583935185088</v>
      </c>
      <c r="C131">
        <f>LOOKUP(B131,Data!$A$6:$A$1806,Data!B$6:B$1806)</f>
        <v>59.890998840332031</v>
      </c>
      <c r="D131" s="9">
        <f>LOOKUP(B131,Data!$A$6:$A$1806,Data!C$6:C$1806)</f>
        <v>544.5528564453125</v>
      </c>
      <c r="G131">
        <f t="shared" si="21"/>
        <v>550</v>
      </c>
      <c r="H131" s="20">
        <f t="shared" si="18"/>
        <v>16.963002955877577</v>
      </c>
      <c r="I131" s="9">
        <f t="shared" si="19"/>
        <v>21.092281675525239</v>
      </c>
      <c r="J131" s="9">
        <f t="shared" si="20"/>
        <v>-0.26160278320312497</v>
      </c>
      <c r="K131" s="9"/>
      <c r="L131" s="9">
        <f t="shared" si="11"/>
        <v>0.18739345031423699</v>
      </c>
      <c r="M131" s="9">
        <f t="shared" si="10"/>
        <v>545.3430987148547</v>
      </c>
      <c r="N131" s="9"/>
      <c r="O131" s="9"/>
      <c r="P131" s="9">
        <f t="shared" si="13"/>
        <v>540.90302357409985</v>
      </c>
      <c r="Q131" s="9"/>
      <c r="R131" s="10"/>
      <c r="S131" s="10"/>
      <c r="T131" s="9"/>
      <c r="U131" s="10"/>
    </row>
    <row r="132" spans="2:21" x14ac:dyDescent="0.25">
      <c r="B132" s="6">
        <f t="shared" si="22"/>
        <v>40626.583958333234</v>
      </c>
      <c r="C132">
        <f>LOOKUP(B132,Data!$A$6:$A$1806,Data!B$6:B$1806)</f>
        <v>59.902000427246094</v>
      </c>
      <c r="D132" s="9">
        <f>LOOKUP(B132,Data!$A$6:$A$1806,Data!C$6:C$1806)</f>
        <v>544.5528564453125</v>
      </c>
      <c r="G132">
        <f t="shared" si="21"/>
        <v>550</v>
      </c>
      <c r="H132" s="20">
        <f t="shared" si="18"/>
        <v>14.934550792708157</v>
      </c>
      <c r="I132" s="9">
        <f t="shared" si="19"/>
        <v>20.29177666075902</v>
      </c>
      <c r="J132" s="9">
        <f t="shared" si="20"/>
        <v>-0.235198974609375</v>
      </c>
      <c r="K132" s="9"/>
      <c r="L132" s="9">
        <f t="shared" si="11"/>
        <v>0.18739345031423699</v>
      </c>
      <c r="M132" s="9">
        <f t="shared" si="10"/>
        <v>544.72998715040274</v>
      </c>
      <c r="N132" s="9"/>
      <c r="O132" s="9"/>
      <c r="P132" s="9">
        <f t="shared" si="13"/>
        <v>541.09041702441414</v>
      </c>
      <c r="Q132" s="9"/>
      <c r="R132" s="10"/>
      <c r="S132" s="10"/>
      <c r="T132" s="9"/>
      <c r="U132" s="10"/>
    </row>
    <row r="133" spans="2:21" x14ac:dyDescent="0.25">
      <c r="B133" s="6">
        <f t="shared" si="22"/>
        <v>40626.583981481381</v>
      </c>
      <c r="C133">
        <f>LOOKUP(B133,Data!$A$6:$A$1806,Data!B$6:B$1806)</f>
        <v>59.900001525878906</v>
      </c>
      <c r="D133" s="9">
        <f>LOOKUP(B133,Data!$A$6:$A$1806,Data!C$6:C$1806)</f>
        <v>545.103271484375</v>
      </c>
      <c r="G133">
        <f t="shared" si="21"/>
        <v>550</v>
      </c>
      <c r="H133" s="20">
        <f t="shared" si="18"/>
        <v>15.303104514449064</v>
      </c>
      <c r="I133" s="9">
        <f t="shared" si="19"/>
        <v>19.643249281738726</v>
      </c>
      <c r="J133" s="9">
        <f t="shared" si="20"/>
        <v>-0.23999633789062499</v>
      </c>
      <c r="K133" s="9"/>
      <c r="L133" s="9">
        <f t="shared" si="11"/>
        <v>0.18739345031423699</v>
      </c>
      <c r="M133" s="9">
        <f t="shared" si="10"/>
        <v>544.26885322169676</v>
      </c>
      <c r="N133" s="9"/>
      <c r="O133" s="9"/>
      <c r="P133" s="9">
        <f t="shared" si="13"/>
        <v>541.27781047472843</v>
      </c>
      <c r="Q133" s="9"/>
      <c r="R133" s="10"/>
      <c r="S133" s="10"/>
      <c r="T133" s="9"/>
      <c r="U133" s="10"/>
    </row>
    <row r="134" spans="2:21" x14ac:dyDescent="0.25">
      <c r="B134" s="6">
        <f t="shared" si="22"/>
        <v>40626.584004629527</v>
      </c>
      <c r="C134">
        <f>LOOKUP(B134,Data!$A$6:$A$1806,Data!B$6:B$1806)</f>
        <v>59.900001525878906</v>
      </c>
      <c r="D134" s="9">
        <f>LOOKUP(B134,Data!$A$6:$A$1806,Data!C$6:C$1806)</f>
        <v>545.103271484375</v>
      </c>
      <c r="G134">
        <f t="shared" si="21"/>
        <v>550</v>
      </c>
      <c r="H134" s="20">
        <f t="shared" si="18"/>
        <v>15.303104514449064</v>
      </c>
      <c r="I134" s="9">
        <f t="shared" si="19"/>
        <v>19.079030461991071</v>
      </c>
      <c r="J134" s="9">
        <f t="shared" si="20"/>
        <v>-0.23999633789062499</v>
      </c>
      <c r="K134" s="9"/>
      <c r="L134" s="9">
        <f t="shared" si="11"/>
        <v>0.18739345031423699</v>
      </c>
      <c r="M134" s="9">
        <f t="shared" si="10"/>
        <v>543.89202785226337</v>
      </c>
      <c r="N134" s="9"/>
      <c r="O134" s="9"/>
      <c r="P134" s="9">
        <f t="shared" si="13"/>
        <v>541.46520392504272</v>
      </c>
      <c r="Q134" s="9"/>
      <c r="R134" s="10"/>
      <c r="S134" s="10"/>
      <c r="T134" s="9"/>
      <c r="U134" s="10"/>
    </row>
    <row r="135" spans="2:21" x14ac:dyDescent="0.25">
      <c r="B135" s="6">
        <f t="shared" si="22"/>
        <v>40626.584027777673</v>
      </c>
      <c r="C135">
        <f>LOOKUP(B135,Data!$A$6:$A$1806,Data!B$6:B$1806)</f>
        <v>59.898998260498047</v>
      </c>
      <c r="D135" s="9">
        <f>LOOKUP(B135,Data!$A$6:$A$1806,Data!C$6:C$1806)</f>
        <v>545.54229736328125</v>
      </c>
      <c r="G135">
        <f t="shared" si="21"/>
        <v>550</v>
      </c>
      <c r="H135" s="20">
        <f t="shared" si="18"/>
        <v>15.488084722116733</v>
      </c>
      <c r="I135" s="9">
        <f t="shared" si="19"/>
        <v>18.612207515807409</v>
      </c>
      <c r="J135" s="9">
        <f t="shared" si="20"/>
        <v>-0.24240417480468748</v>
      </c>
      <c r="K135" s="9"/>
      <c r="L135" s="9">
        <f t="shared" si="11"/>
        <v>0.18739345031423699</v>
      </c>
      <c r="M135" s="9">
        <f t="shared" si="10"/>
        <v>543.61259835639396</v>
      </c>
      <c r="N135" s="9"/>
      <c r="O135" s="9"/>
      <c r="P135" s="9">
        <f t="shared" si="13"/>
        <v>541.652597375357</v>
      </c>
      <c r="Q135" s="9"/>
      <c r="R135" s="10"/>
      <c r="S135" s="10"/>
      <c r="T135" s="9"/>
      <c r="U135" s="10"/>
    </row>
    <row r="136" spans="2:21" x14ac:dyDescent="0.25">
      <c r="B136" s="6">
        <f t="shared" si="22"/>
        <v>40626.58405092582</v>
      </c>
      <c r="C136">
        <f>LOOKUP(B136,Data!$A$6:$A$1806,Data!B$6:B$1806)</f>
        <v>59.898998260498047</v>
      </c>
      <c r="D136" s="9">
        <f>LOOKUP(B136,Data!$A$6:$A$1806,Data!C$6:C$1806)</f>
        <v>545.54229736328125</v>
      </c>
      <c r="G136">
        <f t="shared" si="21"/>
        <v>550</v>
      </c>
      <c r="H136" s="20">
        <f t="shared" si="18"/>
        <v>15.488084722116733</v>
      </c>
      <c r="I136" s="9">
        <f t="shared" si="19"/>
        <v>18.206071552627623</v>
      </c>
      <c r="J136" s="9">
        <f t="shared" si="20"/>
        <v>-0.24240417480468748</v>
      </c>
      <c r="K136" s="9"/>
      <c r="L136" s="9">
        <f t="shared" si="11"/>
        <v>0.18739345031423699</v>
      </c>
      <c r="M136" s="9">
        <f t="shared" si="10"/>
        <v>543.39385584352851</v>
      </c>
      <c r="N136" s="9"/>
      <c r="O136" s="9"/>
      <c r="P136" s="9">
        <f t="shared" si="13"/>
        <v>541.83999082567129</v>
      </c>
      <c r="Q136" s="9"/>
      <c r="R136" s="10"/>
      <c r="S136" s="10"/>
      <c r="T136" s="9"/>
      <c r="U136" s="10"/>
    </row>
    <row r="137" spans="2:21" x14ac:dyDescent="0.25">
      <c r="B137" s="6">
        <f t="shared" si="22"/>
        <v>40626.584074073966</v>
      </c>
      <c r="C137">
        <f>LOOKUP(B137,Data!$A$6:$A$1806,Data!B$6:B$1806)</f>
        <v>59.902000427246094</v>
      </c>
      <c r="D137" s="9">
        <f>LOOKUP(B137,Data!$A$6:$A$1806,Data!C$6:C$1806)</f>
        <v>546.4443359375</v>
      </c>
      <c r="G137">
        <f t="shared" si="21"/>
        <v>550</v>
      </c>
      <c r="H137" s="20">
        <f t="shared" si="18"/>
        <v>14.934550792708157</v>
      </c>
      <c r="I137" s="9">
        <f t="shared" si="19"/>
        <v>17.780773853838092</v>
      </c>
      <c r="J137" s="9">
        <f t="shared" si="20"/>
        <v>-0.235198974609375</v>
      </c>
      <c r="K137" s="9"/>
      <c r="L137" s="9">
        <f t="shared" si="11"/>
        <v>0.18739345031423699</v>
      </c>
      <c r="M137" s="9">
        <f t="shared" si="10"/>
        <v>543.15595159505324</v>
      </c>
      <c r="N137" s="9"/>
      <c r="O137" s="9"/>
      <c r="P137" s="9">
        <f t="shared" si="13"/>
        <v>542.02738427598558</v>
      </c>
      <c r="Q137" s="9"/>
      <c r="R137" s="10"/>
      <c r="S137" s="10"/>
      <c r="T137" s="9"/>
      <c r="U137" s="10"/>
    </row>
    <row r="138" spans="2:21" x14ac:dyDescent="0.25">
      <c r="B138" s="6">
        <f t="shared" si="22"/>
        <v>40626.584097222112</v>
      </c>
      <c r="C138">
        <f>LOOKUP(B138,Data!$A$6:$A$1806,Data!B$6:B$1806)</f>
        <v>59.911998748779297</v>
      </c>
      <c r="D138" s="9">
        <f>LOOKUP(B138,Data!$A$6:$A$1806,Data!C$6:C$1806)</f>
        <v>546.4443359375</v>
      </c>
      <c r="G138">
        <f t="shared" si="21"/>
        <v>550</v>
      </c>
      <c r="H138" s="20">
        <f t="shared" si="18"/>
        <v>13.091078837206409</v>
      </c>
      <c r="I138" s="9">
        <f t="shared" si="19"/>
        <v>17.171113501675972</v>
      </c>
      <c r="J138" s="9">
        <f t="shared" si="20"/>
        <v>-0.21120300292968749</v>
      </c>
      <c r="K138" s="9"/>
      <c r="L138" s="9">
        <f t="shared" si="11"/>
        <v>0.18739345031423699</v>
      </c>
      <c r="M138" s="9">
        <f t="shared" si="10"/>
        <v>542.73368469320542</v>
      </c>
      <c r="N138" s="9"/>
      <c r="O138" s="9"/>
      <c r="P138" s="9">
        <f t="shared" si="13"/>
        <v>542.21477772629987</v>
      </c>
      <c r="Q138" s="9"/>
      <c r="R138" s="10"/>
      <c r="S138" s="10"/>
      <c r="T138" s="9"/>
      <c r="U138" s="10"/>
    </row>
    <row r="139" spans="2:21" x14ac:dyDescent="0.25">
      <c r="B139" s="6">
        <f t="shared" si="22"/>
        <v>40626.584120370258</v>
      </c>
      <c r="C139">
        <f>LOOKUP(B139,Data!$A$6:$A$1806,Data!B$6:B$1806)</f>
        <v>59.917999267578125</v>
      </c>
      <c r="D139" s="9">
        <f>LOOKUP(B139,Data!$A$6:$A$1806,Data!C$6:C$1806)</f>
        <v>547.314208984375</v>
      </c>
      <c r="G139">
        <f t="shared" si="21"/>
        <v>550</v>
      </c>
      <c r="H139" s="20">
        <f t="shared" si="18"/>
        <v>11.984714325186474</v>
      </c>
      <c r="I139" s="9">
        <f t="shared" si="19"/>
        <v>16.496881608732338</v>
      </c>
      <c r="J139" s="9">
        <f t="shared" si="20"/>
        <v>-0.19680175781250001</v>
      </c>
      <c r="K139" s="9"/>
      <c r="L139" s="9">
        <f t="shared" si="11"/>
        <v>0.18739345031423699</v>
      </c>
      <c r="M139" s="9">
        <f t="shared" si="10"/>
        <v>542.24684625057603</v>
      </c>
      <c r="N139" s="9"/>
      <c r="O139" s="9"/>
      <c r="P139" s="9">
        <f t="shared" si="13"/>
        <v>542.40217117661416</v>
      </c>
      <c r="Q139" s="9"/>
      <c r="R139" s="10"/>
      <c r="S139" s="10"/>
      <c r="T139" s="9"/>
      <c r="U139" s="10"/>
    </row>
    <row r="140" spans="2:21" x14ac:dyDescent="0.25">
      <c r="B140" s="6">
        <f t="shared" si="22"/>
        <v>40626.584143518405</v>
      </c>
      <c r="C140">
        <f>LOOKUP(B140,Data!$A$6:$A$1806,Data!B$6:B$1806)</f>
        <v>59.917999267578125</v>
      </c>
      <c r="D140" s="9">
        <f>LOOKUP(B140,Data!$A$6:$A$1806,Data!C$6:C$1806)</f>
        <v>547.314208984375</v>
      </c>
      <c r="G140">
        <f t="shared" si="21"/>
        <v>550</v>
      </c>
      <c r="H140" s="20">
        <f t="shared" si="18"/>
        <v>11.984714325186474</v>
      </c>
      <c r="I140" s="9">
        <f t="shared" si="19"/>
        <v>15.910299861871374</v>
      </c>
      <c r="J140" s="9">
        <f t="shared" si="20"/>
        <v>-0.19680175781250001</v>
      </c>
      <c r="K140" s="9"/>
      <c r="L140" s="9">
        <f t="shared" si="11"/>
        <v>0.18739345031423699</v>
      </c>
      <c r="M140" s="9">
        <f t="shared" si="10"/>
        <v>541.84765795402939</v>
      </c>
      <c r="N140" s="9"/>
      <c r="O140" s="9"/>
      <c r="P140" s="9">
        <f t="shared" si="13"/>
        <v>542.58956462692845</v>
      </c>
      <c r="Q140" s="9"/>
      <c r="R140" s="10"/>
      <c r="S140" s="10"/>
      <c r="T140" s="9"/>
      <c r="U140" s="10"/>
    </row>
    <row r="141" spans="2:21" x14ac:dyDescent="0.25">
      <c r="B141" s="6">
        <f t="shared" si="22"/>
        <v>40626.584166666551</v>
      </c>
      <c r="C141">
        <f>LOOKUP(B141,Data!$A$6:$A$1806,Data!B$6:B$1806)</f>
        <v>59.917999267578125</v>
      </c>
      <c r="D141" s="9">
        <f>LOOKUP(B141,Data!$A$6:$A$1806,Data!C$6:C$1806)</f>
        <v>547.314208984375</v>
      </c>
      <c r="G141">
        <f t="shared" si="21"/>
        <v>550</v>
      </c>
      <c r="H141" s="20">
        <f t="shared" si="18"/>
        <v>11.984714325186474</v>
      </c>
      <c r="I141" s="9">
        <f t="shared" si="19"/>
        <v>15.399973742102336</v>
      </c>
      <c r="J141" s="9">
        <f t="shared" si="20"/>
        <v>-0.19680175781250001</v>
      </c>
      <c r="K141" s="9"/>
      <c r="L141" s="9">
        <f t="shared" si="11"/>
        <v>0.18739345031423699</v>
      </c>
      <c r="M141" s="9">
        <f t="shared" si="10"/>
        <v>541.52472528457463</v>
      </c>
      <c r="N141" s="9"/>
      <c r="O141" s="9"/>
      <c r="P141" s="9">
        <f t="shared" si="13"/>
        <v>542.77695807724274</v>
      </c>
      <c r="Q141" s="9"/>
      <c r="R141" s="10"/>
      <c r="S141" s="10"/>
      <c r="T141" s="9"/>
      <c r="U141" s="10"/>
    </row>
    <row r="142" spans="2:21" x14ac:dyDescent="0.25">
      <c r="B142" s="6">
        <f t="shared" si="22"/>
        <v>40626.584189814697</v>
      </c>
      <c r="C142">
        <f>LOOKUP(B142,Data!$A$6:$A$1806,Data!B$6:B$1806)</f>
        <v>59.923000335693359</v>
      </c>
      <c r="D142" s="9">
        <f>LOOKUP(B142,Data!$A$6:$A$1806,Data!C$6:C$1806)</f>
        <v>548.6800537109375</v>
      </c>
      <c r="G142">
        <f t="shared" si="21"/>
        <v>550</v>
      </c>
      <c r="H142" s="20">
        <f t="shared" si="18"/>
        <v>11.06262667403699</v>
      </c>
      <c r="I142" s="9">
        <f t="shared" si="19"/>
        <v>14.83611862325384</v>
      </c>
      <c r="J142" s="9">
        <f t="shared" si="20"/>
        <v>-0.1847991943359375</v>
      </c>
      <c r="K142" s="9"/>
      <c r="L142" s="9">
        <f t="shared" si="11"/>
        <v>0.18739345031423699</v>
      </c>
      <c r="M142" s="9">
        <f t="shared" si="10"/>
        <v>541.14826361604037</v>
      </c>
      <c r="N142" s="9"/>
      <c r="O142" s="9"/>
      <c r="P142" s="9">
        <f t="shared" si="13"/>
        <v>542.96435152755703</v>
      </c>
      <c r="Q142" s="9"/>
      <c r="R142" s="10"/>
      <c r="S142" s="10"/>
      <c r="T142" s="9"/>
      <c r="U142" s="10"/>
    </row>
    <row r="143" spans="2:21" x14ac:dyDescent="0.25">
      <c r="B143" s="6">
        <f t="shared" si="22"/>
        <v>40626.584212962844</v>
      </c>
      <c r="C143">
        <f>LOOKUP(B143,Data!$A$6:$A$1806,Data!B$6:B$1806)</f>
        <v>59.925998687744141</v>
      </c>
      <c r="D143" s="9">
        <f>LOOKUP(B143,Data!$A$6:$A$1806,Data!C$6:C$1806)</f>
        <v>548.43328857421875</v>
      </c>
      <c r="G143">
        <f t="shared" si="21"/>
        <v>550</v>
      </c>
      <c r="H143" s="20">
        <f t="shared" si="18"/>
        <v>10.509796091425631</v>
      </c>
      <c r="I143" s="9">
        <f t="shared" si="19"/>
        <v>14.273696694116174</v>
      </c>
      <c r="J143" s="9">
        <f t="shared" si="20"/>
        <v>-0.17760314941406249</v>
      </c>
      <c r="K143" s="9"/>
      <c r="L143" s="9">
        <f t="shared" si="11"/>
        <v>0.18739345031423699</v>
      </c>
      <c r="M143" s="9">
        <f t="shared" ref="M143:M206" si="23">IF((M142+L143+(I143-I142))&gt;G143,G143,IF((M142+L143+(I143-I142))&lt;L$15,M142+L143,M142+L143+(I143-I142)))</f>
        <v>540.77323513721694</v>
      </c>
      <c r="N143" s="9"/>
      <c r="O143" s="9"/>
      <c r="P143" s="9">
        <f t="shared" si="13"/>
        <v>543.15174497787132</v>
      </c>
      <c r="Q143" s="9"/>
      <c r="R143" s="10"/>
      <c r="S143" s="10"/>
      <c r="T143" s="9"/>
      <c r="U143" s="10"/>
    </row>
    <row r="144" spans="2:21" x14ac:dyDescent="0.25">
      <c r="B144" s="6">
        <f t="shared" si="22"/>
        <v>40626.58423611099</v>
      </c>
      <c r="C144">
        <f>LOOKUP(B144,Data!$A$6:$A$1806,Data!B$6:B$1806)</f>
        <v>59.923999786376953</v>
      </c>
      <c r="D144" s="9">
        <f>LOOKUP(B144,Data!$A$6:$A$1806,Data!C$6:C$1806)</f>
        <v>548.43328857421875</v>
      </c>
      <c r="G144">
        <f t="shared" si="21"/>
        <v>550</v>
      </c>
      <c r="H144" s="20">
        <f t="shared" si="18"/>
        <v>10.878349813166539</v>
      </c>
      <c r="I144" s="9">
        <f t="shared" si="19"/>
        <v>13.83230159959272</v>
      </c>
      <c r="J144" s="9">
        <f t="shared" si="20"/>
        <v>-0.18240051269531249</v>
      </c>
      <c r="K144" s="9"/>
      <c r="L144" s="9">
        <f t="shared" ref="L144:L207" si="24">IF(B144&gt;G$3,0,(K$21*0.000023148/K$22))</f>
        <v>0.18739345031423699</v>
      </c>
      <c r="M144" s="9">
        <f t="shared" si="23"/>
        <v>540.51923349300773</v>
      </c>
      <c r="N144" s="9"/>
      <c r="O144" s="9"/>
      <c r="P144" s="9">
        <f t="shared" si="13"/>
        <v>543.33913842818561</v>
      </c>
      <c r="Q144" s="9"/>
      <c r="R144" s="10"/>
      <c r="S144" s="10"/>
      <c r="T144" s="9"/>
      <c r="U144" s="10"/>
    </row>
    <row r="145" spans="2:21" x14ac:dyDescent="0.25">
      <c r="B145" s="6">
        <f t="shared" si="22"/>
        <v>40626.584259259136</v>
      </c>
      <c r="C145">
        <f>LOOKUP(B145,Data!$A$6:$A$1806,Data!B$6:B$1806)</f>
        <v>59.928001403808594</v>
      </c>
      <c r="D145" s="9">
        <f>LOOKUP(B145,Data!$A$6:$A$1806,Data!C$6:C$1806)</f>
        <v>549.03350830078125</v>
      </c>
      <c r="G145">
        <f t="shared" si="21"/>
        <v>550</v>
      </c>
      <c r="H145" s="20">
        <f t="shared" si="18"/>
        <v>10.140539022887507</v>
      </c>
      <c r="I145" s="9">
        <f t="shared" si="19"/>
        <v>13.352372464621041</v>
      </c>
      <c r="J145" s="9">
        <f t="shared" si="20"/>
        <v>-0.17279663085937499</v>
      </c>
      <c r="K145" s="9"/>
      <c r="L145" s="9">
        <f t="shared" si="24"/>
        <v>0.18739345031423699</v>
      </c>
      <c r="M145" s="9">
        <f t="shared" si="23"/>
        <v>540.22669780835031</v>
      </c>
      <c r="N145" s="9"/>
      <c r="O145" s="9"/>
      <c r="P145" s="9">
        <f t="shared" si="13"/>
        <v>543.5265318784999</v>
      </c>
      <c r="Q145" s="9"/>
      <c r="R145" s="10"/>
      <c r="S145" s="10"/>
      <c r="T145" s="9"/>
      <c r="U145" s="10"/>
    </row>
    <row r="146" spans="2:21" x14ac:dyDescent="0.25">
      <c r="B146" s="6">
        <f t="shared" si="22"/>
        <v>40626.584282407282</v>
      </c>
      <c r="C146">
        <f>LOOKUP(B146,Data!$A$6:$A$1806,Data!B$6:B$1806)</f>
        <v>59.930000305175781</v>
      </c>
      <c r="D146" s="9">
        <f>LOOKUP(B146,Data!$A$6:$A$1806,Data!C$6:C$1806)</f>
        <v>549.03350830078125</v>
      </c>
      <c r="G146">
        <f t="shared" si="21"/>
        <v>550</v>
      </c>
      <c r="H146" s="20">
        <f t="shared" si="18"/>
        <v>9.7719853011466</v>
      </c>
      <c r="I146" s="9">
        <f t="shared" si="19"/>
        <v>12.886922133369364</v>
      </c>
      <c r="J146" s="9">
        <f t="shared" si="20"/>
        <v>-0.167999267578125</v>
      </c>
      <c r="K146" s="9"/>
      <c r="L146" s="9">
        <f t="shared" si="24"/>
        <v>0.18739345031423699</v>
      </c>
      <c r="M146" s="9">
        <f t="shared" si="23"/>
        <v>539.94864092741295</v>
      </c>
      <c r="N146" s="9"/>
      <c r="O146" s="9"/>
      <c r="P146" s="9">
        <f t="shared" ref="P146:P209" si="25">P145+L146</f>
        <v>543.71392532881418</v>
      </c>
      <c r="Q146" s="9"/>
      <c r="R146" s="10"/>
      <c r="S146" s="10"/>
      <c r="T146" s="9"/>
      <c r="U146" s="10"/>
    </row>
    <row r="147" spans="2:21" x14ac:dyDescent="0.25">
      <c r="B147" s="6">
        <f t="shared" si="22"/>
        <v>40626.584305555429</v>
      </c>
      <c r="C147">
        <f>LOOKUP(B147,Data!$A$6:$A$1806,Data!B$6:B$1806)</f>
        <v>59.930000305175781</v>
      </c>
      <c r="D147" s="9">
        <f>LOOKUP(B147,Data!$A$6:$A$1806,Data!C$6:C$1806)</f>
        <v>549.28985595703125</v>
      </c>
      <c r="G147">
        <f t="shared" si="21"/>
        <v>550</v>
      </c>
      <c r="H147" s="20">
        <f t="shared" si="18"/>
        <v>9.7719853011466</v>
      </c>
      <c r="I147" s="9">
        <f t="shared" si="19"/>
        <v>12.481980345180403</v>
      </c>
      <c r="J147" s="9">
        <f t="shared" si="20"/>
        <v>-0.167999267578125</v>
      </c>
      <c r="K147" s="9"/>
      <c r="L147" s="9">
        <f t="shared" si="24"/>
        <v>0.18739345031423699</v>
      </c>
      <c r="M147" s="9">
        <f t="shared" si="23"/>
        <v>539.73109258953832</v>
      </c>
      <c r="N147" s="9"/>
      <c r="O147" s="9"/>
      <c r="P147" s="9">
        <f t="shared" si="25"/>
        <v>543.90131877912847</v>
      </c>
      <c r="Q147" s="9"/>
      <c r="R147" s="10"/>
      <c r="S147" s="10"/>
      <c r="T147" s="9"/>
      <c r="U147" s="10"/>
    </row>
    <row r="148" spans="2:21" x14ac:dyDescent="0.25">
      <c r="B148" s="6">
        <f t="shared" si="22"/>
        <v>40626.584328703575</v>
      </c>
      <c r="C148">
        <f>LOOKUP(B148,Data!$A$6:$A$1806,Data!B$6:B$1806)</f>
        <v>59.930999755859375</v>
      </c>
      <c r="D148" s="9">
        <f>LOOKUP(B148,Data!$A$6:$A$1806,Data!C$6:C$1806)</f>
        <v>549.28985595703125</v>
      </c>
      <c r="G148">
        <f t="shared" si="21"/>
        <v>550</v>
      </c>
      <c r="H148" s="20">
        <f t="shared" si="18"/>
        <v>9.5877084402761472</v>
      </c>
      <c r="I148" s="9">
        <f t="shared" si="19"/>
        <v>12.10572499754285</v>
      </c>
      <c r="J148" s="9">
        <f t="shared" si="20"/>
        <v>-0.16560058593749999</v>
      </c>
      <c r="K148" s="9"/>
      <c r="L148" s="9">
        <f t="shared" si="24"/>
        <v>0.18739345031423699</v>
      </c>
      <c r="M148" s="9">
        <f t="shared" si="23"/>
        <v>539.54223069221507</v>
      </c>
      <c r="N148" s="9"/>
      <c r="O148" s="9"/>
      <c r="P148" s="9">
        <f t="shared" si="25"/>
        <v>544.08871222944276</v>
      </c>
      <c r="Q148" s="9"/>
      <c r="R148" s="10"/>
      <c r="S148" s="10"/>
      <c r="T148" s="9"/>
      <c r="U148" s="10"/>
    </row>
    <row r="149" spans="2:21" x14ac:dyDescent="0.25">
      <c r="B149" s="6">
        <f t="shared" si="22"/>
        <v>40626.584351851721</v>
      </c>
      <c r="C149">
        <f>LOOKUP(B149,Data!$A$6:$A$1806,Data!B$6:B$1806)</f>
        <v>59.932998657226562</v>
      </c>
      <c r="D149" s="9">
        <f>LOOKUP(B149,Data!$A$6:$A$1806,Data!C$6:C$1806)</f>
        <v>550.1922607421875</v>
      </c>
      <c r="G149">
        <f t="shared" si="21"/>
        <v>550</v>
      </c>
      <c r="H149" s="20">
        <f t="shared" si="18"/>
        <v>9.2191547185352416</v>
      </c>
      <c r="I149" s="9">
        <f t="shared" si="19"/>
        <v>11.730470861271861</v>
      </c>
      <c r="J149" s="9">
        <f t="shared" si="20"/>
        <v>-0.16080322265624999</v>
      </c>
      <c r="K149" s="9"/>
      <c r="L149" s="9">
        <f t="shared" si="24"/>
        <v>0.18739345031423699</v>
      </c>
      <c r="M149" s="9">
        <f t="shared" si="23"/>
        <v>539.35437000625836</v>
      </c>
      <c r="N149" s="9"/>
      <c r="O149" s="9"/>
      <c r="P149" s="9">
        <f t="shared" si="25"/>
        <v>544.27610567975705</v>
      </c>
      <c r="Q149" s="9"/>
      <c r="R149" s="10"/>
      <c r="S149" s="10"/>
      <c r="T149" s="9"/>
      <c r="U149" s="10"/>
    </row>
    <row r="150" spans="2:21" x14ac:dyDescent="0.25">
      <c r="B150" s="6">
        <f t="shared" si="22"/>
        <v>40626.584374999868</v>
      </c>
      <c r="C150">
        <f>LOOKUP(B150,Data!$A$6:$A$1806,Data!B$6:B$1806)</f>
        <v>59.936000823974609</v>
      </c>
      <c r="D150" s="9">
        <f>LOOKUP(B150,Data!$A$6:$A$1806,Data!C$6:C$1806)</f>
        <v>550.1922607421875</v>
      </c>
      <c r="G150">
        <f t="shared" si="21"/>
        <v>550</v>
      </c>
      <c r="H150" s="20">
        <f t="shared" si="18"/>
        <v>8.665620789126665</v>
      </c>
      <c r="I150" s="9">
        <f t="shared" si="19"/>
        <v>11.332040351892985</v>
      </c>
      <c r="J150" s="9">
        <f t="shared" si="20"/>
        <v>-0.15359802246093748</v>
      </c>
      <c r="K150" s="9"/>
      <c r="L150" s="9">
        <f t="shared" si="24"/>
        <v>0.18739345031423699</v>
      </c>
      <c r="M150" s="9">
        <f t="shared" si="23"/>
        <v>539.14333294719381</v>
      </c>
      <c r="N150" s="9"/>
      <c r="O150" s="9"/>
      <c r="P150" s="9">
        <f t="shared" si="25"/>
        <v>544.46349913007134</v>
      </c>
      <c r="Q150" s="9"/>
      <c r="R150" s="10"/>
      <c r="S150" s="10"/>
      <c r="T150" s="9"/>
      <c r="U150" s="10"/>
    </row>
    <row r="151" spans="2:21" x14ac:dyDescent="0.25">
      <c r="B151" s="6">
        <f t="shared" si="22"/>
        <v>40626.584398148014</v>
      </c>
      <c r="C151">
        <f>LOOKUP(B151,Data!$A$6:$A$1806,Data!B$6:B$1806)</f>
        <v>59.935001373291016</v>
      </c>
      <c r="D151" s="9">
        <f>LOOKUP(B151,Data!$A$6:$A$1806,Data!C$6:C$1806)</f>
        <v>550.5020751953125</v>
      </c>
      <c r="G151">
        <f t="shared" si="21"/>
        <v>550</v>
      </c>
      <c r="H151" s="20">
        <f t="shared" si="18"/>
        <v>8.8498976499971196</v>
      </c>
      <c r="I151" s="9">
        <f t="shared" si="19"/>
        <v>11.009361800646522</v>
      </c>
      <c r="J151" s="9">
        <f t="shared" si="20"/>
        <v>-0.15599670410156249</v>
      </c>
      <c r="K151" s="9"/>
      <c r="L151" s="9">
        <f t="shared" si="24"/>
        <v>0.18739345031423699</v>
      </c>
      <c r="M151" s="9">
        <f t="shared" si="23"/>
        <v>539.00804784626166</v>
      </c>
      <c r="N151" s="9"/>
      <c r="O151" s="9"/>
      <c r="P151" s="9">
        <f t="shared" si="25"/>
        <v>544.65089258038563</v>
      </c>
      <c r="Q151" s="9"/>
      <c r="R151" s="10"/>
      <c r="S151" s="10"/>
      <c r="T151" s="9"/>
      <c r="U151" s="10"/>
    </row>
    <row r="152" spans="2:21" x14ac:dyDescent="0.25">
      <c r="B152" s="6">
        <f t="shared" si="22"/>
        <v>40626.58442129616</v>
      </c>
      <c r="C152">
        <f>LOOKUP(B152,Data!$A$6:$A$1806,Data!B$6:B$1806)</f>
        <v>59.937999725341797</v>
      </c>
      <c r="D152" s="9">
        <f>LOOKUP(B152,Data!$A$6:$A$1806,Data!C$6:C$1806)</f>
        <v>550.5020751953125</v>
      </c>
      <c r="G152">
        <f t="shared" si="21"/>
        <v>550</v>
      </c>
      <c r="H152" s="20">
        <f t="shared" si="18"/>
        <v>8.2970670673857576</v>
      </c>
      <c r="I152" s="9">
        <f t="shared" si="19"/>
        <v>10.656763485322623</v>
      </c>
      <c r="J152" s="9">
        <f t="shared" si="20"/>
        <v>-0.14880065917968749</v>
      </c>
      <c r="K152" s="9"/>
      <c r="L152" s="9">
        <f t="shared" si="24"/>
        <v>0.18739345031423699</v>
      </c>
      <c r="M152" s="9">
        <f t="shared" si="23"/>
        <v>538.84284298125203</v>
      </c>
      <c r="N152" s="9"/>
      <c r="O152" s="9"/>
      <c r="P152" s="9">
        <f t="shared" si="25"/>
        <v>544.83828603069992</v>
      </c>
      <c r="Q152" s="9"/>
      <c r="R152" s="10"/>
      <c r="S152" s="10"/>
      <c r="T152" s="9"/>
      <c r="U152" s="10"/>
    </row>
    <row r="153" spans="2:21" x14ac:dyDescent="0.25">
      <c r="B153" s="6">
        <f t="shared" si="22"/>
        <v>40626.584444444306</v>
      </c>
      <c r="C153">
        <f>LOOKUP(B153,Data!$A$6:$A$1806,Data!B$6:B$1806)</f>
        <v>59.939998626708984</v>
      </c>
      <c r="D153" s="9">
        <f>LOOKUP(B153,Data!$A$6:$A$1806,Data!C$6:C$1806)</f>
        <v>551.50634765625</v>
      </c>
      <c r="G153">
        <f t="shared" si="21"/>
        <v>550</v>
      </c>
      <c r="H153" s="20">
        <f t="shared" si="18"/>
        <v>7.9285133456448511</v>
      </c>
      <c r="I153" s="9">
        <f t="shared" si="19"/>
        <v>10.302090967164514</v>
      </c>
      <c r="J153" s="9">
        <f t="shared" si="20"/>
        <v>-0.14400329589843749</v>
      </c>
      <c r="K153" s="9"/>
      <c r="L153" s="9">
        <f t="shared" si="24"/>
        <v>0.18739345031423699</v>
      </c>
      <c r="M153" s="9">
        <f t="shared" si="23"/>
        <v>538.67556391340827</v>
      </c>
      <c r="N153" s="9"/>
      <c r="O153" s="9"/>
      <c r="P153" s="9">
        <f t="shared" si="25"/>
        <v>545.02567948101421</v>
      </c>
      <c r="Q153" s="9"/>
      <c r="R153" s="10"/>
      <c r="S153" s="10"/>
      <c r="T153" s="9"/>
      <c r="U153" s="10"/>
    </row>
    <row r="154" spans="2:21" x14ac:dyDescent="0.25">
      <c r="B154" s="6">
        <f t="shared" si="22"/>
        <v>40626.584467592453</v>
      </c>
      <c r="C154">
        <f>LOOKUP(B154,Data!$A$6:$A$1806,Data!B$6:B$1806)</f>
        <v>59.937999725341797</v>
      </c>
      <c r="D154" s="9">
        <f>LOOKUP(B154,Data!$A$6:$A$1806,Data!C$6:C$1806)</f>
        <v>551.50634765625</v>
      </c>
      <c r="G154">
        <f t="shared" si="21"/>
        <v>550</v>
      </c>
      <c r="H154" s="20">
        <f t="shared" si="18"/>
        <v>8.2970670673857576</v>
      </c>
      <c r="I154" s="9">
        <f t="shared" si="19"/>
        <v>10.041437860193275</v>
      </c>
      <c r="J154" s="9">
        <f t="shared" si="20"/>
        <v>-0.14880065917968749</v>
      </c>
      <c r="K154" s="9"/>
      <c r="L154" s="9">
        <f t="shared" si="24"/>
        <v>0.18739345031423699</v>
      </c>
      <c r="M154" s="9">
        <f t="shared" si="23"/>
        <v>538.60230425675127</v>
      </c>
      <c r="N154" s="9"/>
      <c r="O154" s="9"/>
      <c r="P154" s="9">
        <f t="shared" si="25"/>
        <v>545.2130729313285</v>
      </c>
      <c r="Q154" s="9"/>
      <c r="R154" s="10"/>
      <c r="S154" s="10"/>
      <c r="T154" s="9"/>
      <c r="U154" s="10"/>
    </row>
    <row r="155" spans="2:21" x14ac:dyDescent="0.25">
      <c r="B155" s="6">
        <f t="shared" si="22"/>
        <v>40626.584490740599</v>
      </c>
      <c r="C155">
        <f>LOOKUP(B155,Data!$A$6:$A$1806,Data!B$6:B$1806)</f>
        <v>59.937999725341797</v>
      </c>
      <c r="D155" s="9">
        <f>LOOKUP(B155,Data!$A$6:$A$1806,Data!C$6:C$1806)</f>
        <v>552.32672119140625</v>
      </c>
      <c r="G155">
        <f t="shared" si="21"/>
        <v>550</v>
      </c>
      <c r="H155" s="20">
        <f t="shared" si="18"/>
        <v>8.2970670673857576</v>
      </c>
      <c r="I155" s="9">
        <f t="shared" si="19"/>
        <v>9.8146696571282988</v>
      </c>
      <c r="J155" s="9">
        <f t="shared" si="20"/>
        <v>-0.14880065917968749</v>
      </c>
      <c r="K155" s="9"/>
      <c r="L155" s="9">
        <f t="shared" si="24"/>
        <v>0.18739345031423699</v>
      </c>
      <c r="M155" s="9">
        <f t="shared" si="23"/>
        <v>538.56292950400064</v>
      </c>
      <c r="N155" s="9"/>
      <c r="O155" s="9"/>
      <c r="P155" s="9">
        <f t="shared" si="25"/>
        <v>545.40046638164279</v>
      </c>
      <c r="Q155" s="9"/>
      <c r="R155" s="10"/>
      <c r="S155" s="10"/>
      <c r="T155" s="9"/>
      <c r="U155" s="10"/>
    </row>
    <row r="156" spans="2:21" x14ac:dyDescent="0.25">
      <c r="B156" s="6">
        <f t="shared" si="22"/>
        <v>40626.584513888745</v>
      </c>
      <c r="C156">
        <f>LOOKUP(B156,Data!$A$6:$A$1806,Data!B$6:B$1806)</f>
        <v>59.937999725341797</v>
      </c>
      <c r="D156" s="9">
        <f>LOOKUP(B156,Data!$A$6:$A$1806,Data!C$6:C$1806)</f>
        <v>552.32672119140625</v>
      </c>
      <c r="G156">
        <f t="shared" si="21"/>
        <v>550</v>
      </c>
      <c r="H156" s="20">
        <f t="shared" si="18"/>
        <v>8.2970670673857576</v>
      </c>
      <c r="I156" s="9">
        <f t="shared" si="19"/>
        <v>9.6173813204617691</v>
      </c>
      <c r="J156" s="9">
        <f t="shared" si="20"/>
        <v>-0.14880065917968749</v>
      </c>
      <c r="K156" s="9"/>
      <c r="L156" s="9">
        <f t="shared" si="24"/>
        <v>0.18739345031423699</v>
      </c>
      <c r="M156" s="9">
        <f t="shared" si="23"/>
        <v>538.55303461764845</v>
      </c>
      <c r="N156" s="9"/>
      <c r="O156" s="9"/>
      <c r="P156" s="9">
        <f t="shared" si="25"/>
        <v>545.58785983195708</v>
      </c>
      <c r="Q156" s="9"/>
      <c r="R156" s="10"/>
      <c r="S156" s="10"/>
      <c r="T156" s="9"/>
      <c r="U156" s="10"/>
    </row>
    <row r="157" spans="2:21" x14ac:dyDescent="0.25">
      <c r="B157" s="6">
        <f t="shared" si="22"/>
        <v>40626.584537036892</v>
      </c>
      <c r="C157">
        <f>LOOKUP(B157,Data!$A$6:$A$1806,Data!B$6:B$1806)</f>
        <v>59.943000793457031</v>
      </c>
      <c r="D157" s="9">
        <f>LOOKUP(B157,Data!$A$6:$A$1806,Data!C$6:C$1806)</f>
        <v>552.32672119140625</v>
      </c>
      <c r="G157">
        <f t="shared" si="21"/>
        <v>550</v>
      </c>
      <c r="H157" s="20">
        <f t="shared" si="18"/>
        <v>7.3749794162362763</v>
      </c>
      <c r="I157" s="9">
        <f t="shared" si="19"/>
        <v>9.3258690729124556</v>
      </c>
      <c r="J157" s="9">
        <f t="shared" si="20"/>
        <v>-0.13679809570312498</v>
      </c>
      <c r="K157" s="9"/>
      <c r="L157" s="9">
        <f t="shared" si="24"/>
        <v>0.18739345031423699</v>
      </c>
      <c r="M157" s="9">
        <f t="shared" si="23"/>
        <v>538.44891582041339</v>
      </c>
      <c r="N157" s="9"/>
      <c r="O157" s="9"/>
      <c r="P157" s="9">
        <f t="shared" si="25"/>
        <v>545.77525328227136</v>
      </c>
      <c r="Q157" s="9"/>
      <c r="R157" s="10"/>
      <c r="S157" s="10"/>
      <c r="T157" s="9"/>
      <c r="U157" s="10"/>
    </row>
    <row r="158" spans="2:21" x14ac:dyDescent="0.25">
      <c r="B158" s="6">
        <f t="shared" si="22"/>
        <v>40626.584560185038</v>
      </c>
      <c r="C158">
        <f>LOOKUP(B158,Data!$A$6:$A$1806,Data!B$6:B$1806)</f>
        <v>59.944999694824219</v>
      </c>
      <c r="D158" s="9">
        <f>LOOKUP(B158,Data!$A$6:$A$1806,Data!C$6:C$1806)</f>
        <v>552.28192138671875</v>
      </c>
      <c r="G158">
        <f t="shared" si="21"/>
        <v>550</v>
      </c>
      <c r="H158" s="20">
        <f t="shared" si="18"/>
        <v>7.0064256944953689</v>
      </c>
      <c r="I158" s="9">
        <f t="shared" si="19"/>
        <v>9.0243414337182344</v>
      </c>
      <c r="J158" s="9">
        <f t="shared" si="20"/>
        <v>-0.13200073242187499</v>
      </c>
      <c r="K158" s="9"/>
      <c r="L158" s="9">
        <f t="shared" si="24"/>
        <v>0.18739345031423699</v>
      </c>
      <c r="M158" s="9">
        <f t="shared" si="23"/>
        <v>538.33478163153347</v>
      </c>
      <c r="N158" s="9"/>
      <c r="O158" s="9"/>
      <c r="P158" s="9">
        <f t="shared" si="25"/>
        <v>545.96264673258565</v>
      </c>
      <c r="Q158" s="9"/>
      <c r="R158" s="10"/>
      <c r="S158" s="10"/>
      <c r="T158" s="9"/>
      <c r="U158" s="10"/>
    </row>
    <row r="159" spans="2:21" x14ac:dyDescent="0.25">
      <c r="B159" s="6">
        <f t="shared" si="22"/>
        <v>40626.584583333184</v>
      </c>
      <c r="C159">
        <f>LOOKUP(B159,Data!$A$6:$A$1806,Data!B$6:B$1806)</f>
        <v>59.944999694824219</v>
      </c>
      <c r="D159" s="9">
        <f>LOOKUP(B159,Data!$A$6:$A$1806,Data!C$6:C$1806)</f>
        <v>551.3162841796875</v>
      </c>
      <c r="G159">
        <f t="shared" si="21"/>
        <v>550</v>
      </c>
      <c r="H159" s="20">
        <f t="shared" si="18"/>
        <v>7.0064256944953689</v>
      </c>
      <c r="I159" s="9">
        <f t="shared" si="19"/>
        <v>8.7620123876192615</v>
      </c>
      <c r="J159" s="9">
        <f t="shared" si="20"/>
        <v>-0.13200073242187499</v>
      </c>
      <c r="K159" s="9"/>
      <c r="L159" s="9">
        <f t="shared" si="24"/>
        <v>0.18739345031423699</v>
      </c>
      <c r="M159" s="9">
        <f t="shared" si="23"/>
        <v>538.25984603574875</v>
      </c>
      <c r="N159" s="9"/>
      <c r="O159" s="9"/>
      <c r="P159" s="9">
        <f t="shared" si="25"/>
        <v>546.15004018289994</v>
      </c>
      <c r="Q159" s="9"/>
      <c r="R159" s="10"/>
      <c r="S159" s="10"/>
      <c r="T159" s="9"/>
      <c r="U159" s="10"/>
    </row>
    <row r="160" spans="2:21" x14ac:dyDescent="0.25">
      <c r="B160" s="6">
        <f t="shared" si="22"/>
        <v>40626.58460648133</v>
      </c>
      <c r="C160">
        <f>LOOKUP(B160,Data!$A$6:$A$1806,Data!B$6:B$1806)</f>
        <v>59.944000244140625</v>
      </c>
      <c r="D160" s="9">
        <f>LOOKUP(B160,Data!$A$6:$A$1806,Data!C$6:C$1806)</f>
        <v>551.3162841796875</v>
      </c>
      <c r="G160">
        <f t="shared" si="21"/>
        <v>550</v>
      </c>
      <c r="H160" s="20">
        <f t="shared" si="18"/>
        <v>7.1907025553658226</v>
      </c>
      <c r="I160" s="9">
        <f t="shared" si="19"/>
        <v>8.5577421094263144</v>
      </c>
      <c r="J160" s="9">
        <f t="shared" si="20"/>
        <v>-0.1343994140625</v>
      </c>
      <c r="K160" s="9"/>
      <c r="L160" s="9">
        <f t="shared" si="24"/>
        <v>0.18739345031423699</v>
      </c>
      <c r="M160" s="9">
        <f t="shared" si="23"/>
        <v>538.24296920787015</v>
      </c>
      <c r="N160" s="9"/>
      <c r="O160" s="9"/>
      <c r="P160" s="9">
        <f t="shared" si="25"/>
        <v>546.33743363321423</v>
      </c>
      <c r="Q160" s="9"/>
      <c r="R160" s="10"/>
      <c r="S160" s="10"/>
      <c r="T160" s="9"/>
      <c r="U160" s="10"/>
    </row>
    <row r="161" spans="2:21" x14ac:dyDescent="0.25">
      <c r="B161" s="6">
        <f t="shared" si="22"/>
        <v>40626.584629629477</v>
      </c>
      <c r="C161">
        <f>LOOKUP(B161,Data!$A$6:$A$1806,Data!B$6:B$1806)</f>
        <v>59.945999145507813</v>
      </c>
      <c r="D161" s="9">
        <f>LOOKUP(B161,Data!$A$6:$A$1806,Data!C$6:C$1806)</f>
        <v>550.5965576171875</v>
      </c>
      <c r="G161">
        <f t="shared" si="21"/>
        <v>550</v>
      </c>
      <c r="H161" s="20">
        <f t="shared" si="18"/>
        <v>6.8221488336249161</v>
      </c>
      <c r="I161" s="9">
        <f t="shared" si="19"/>
        <v>8.3321149835721329</v>
      </c>
      <c r="J161" s="9">
        <f t="shared" si="20"/>
        <v>-0.12960205078125001</v>
      </c>
      <c r="K161" s="9"/>
      <c r="L161" s="9">
        <f t="shared" si="24"/>
        <v>0.18739345031423699</v>
      </c>
      <c r="M161" s="9">
        <f t="shared" si="23"/>
        <v>538.20473553233023</v>
      </c>
      <c r="N161" s="9"/>
      <c r="O161" s="9"/>
      <c r="P161" s="9">
        <f t="shared" si="25"/>
        <v>546.52482708352852</v>
      </c>
      <c r="Q161" s="9"/>
      <c r="R161" s="10"/>
      <c r="S161" s="10"/>
      <c r="T161" s="9"/>
      <c r="U161" s="10"/>
    </row>
    <row r="162" spans="2:21" x14ac:dyDescent="0.25">
      <c r="B162" s="6">
        <f t="shared" si="22"/>
        <v>40626.584652777623</v>
      </c>
      <c r="C162">
        <f>LOOKUP(B162,Data!$A$6:$A$1806,Data!B$6:B$1806)</f>
        <v>59.951000213623047</v>
      </c>
      <c r="D162" s="9">
        <f>LOOKUP(B162,Data!$A$6:$A$1806,Data!C$6:C$1806)</f>
        <v>550.5965576171875</v>
      </c>
      <c r="G162">
        <f t="shared" si="21"/>
        <v>550</v>
      </c>
      <c r="H162" s="20">
        <f t="shared" si="18"/>
        <v>5.9000611824754339</v>
      </c>
      <c r="I162" s="9">
        <f t="shared" si="19"/>
        <v>8.0159479894295611</v>
      </c>
      <c r="J162" s="9">
        <f t="shared" si="20"/>
        <v>-0.1175994873046875</v>
      </c>
      <c r="K162" s="9"/>
      <c r="L162" s="9">
        <f t="shared" si="24"/>
        <v>0.18739345031423699</v>
      </c>
      <c r="M162" s="9">
        <f t="shared" si="23"/>
        <v>538.07596198850194</v>
      </c>
      <c r="N162" s="9"/>
      <c r="O162" s="9"/>
      <c r="P162" s="9">
        <f t="shared" si="25"/>
        <v>546.71222053384281</v>
      </c>
      <c r="Q162" s="9"/>
      <c r="R162" s="10"/>
      <c r="S162" s="10"/>
      <c r="T162" s="9"/>
      <c r="U162" s="10"/>
    </row>
    <row r="163" spans="2:21" x14ac:dyDescent="0.25">
      <c r="B163" s="6">
        <f t="shared" si="22"/>
        <v>40626.584675925769</v>
      </c>
      <c r="C163">
        <f>LOOKUP(B163,Data!$A$6:$A$1806,Data!B$6:B$1806)</f>
        <v>59.952999114990234</v>
      </c>
      <c r="D163" s="9">
        <f>LOOKUP(B163,Data!$A$6:$A$1806,Data!C$6:C$1806)</f>
        <v>549.52252197265625</v>
      </c>
      <c r="G163">
        <f t="shared" si="21"/>
        <v>550</v>
      </c>
      <c r="H163" s="20">
        <f t="shared" si="18"/>
        <v>5.5315074607345265</v>
      </c>
      <c r="I163" s="9">
        <f t="shared" si="19"/>
        <v>7.6929707206992068</v>
      </c>
      <c r="J163" s="9">
        <f t="shared" si="20"/>
        <v>-0.11280212402343749</v>
      </c>
      <c r="K163" s="9"/>
      <c r="L163" s="9">
        <f t="shared" si="24"/>
        <v>0.18739345031423699</v>
      </c>
      <c r="M163" s="9">
        <f t="shared" si="23"/>
        <v>537.94037817008586</v>
      </c>
      <c r="N163" s="9"/>
      <c r="O163" s="9"/>
      <c r="P163" s="9">
        <f t="shared" si="25"/>
        <v>546.8996139841571</v>
      </c>
      <c r="Q163" s="9"/>
      <c r="R163" s="10"/>
      <c r="S163" s="10"/>
      <c r="T163" s="9"/>
      <c r="U163" s="10"/>
    </row>
    <row r="164" spans="2:21" x14ac:dyDescent="0.25">
      <c r="B164" s="6">
        <f t="shared" si="22"/>
        <v>40626.584699073916</v>
      </c>
      <c r="C164">
        <f>LOOKUP(B164,Data!$A$6:$A$1806,Data!B$6:B$1806)</f>
        <v>59.953998565673828</v>
      </c>
      <c r="D164" s="9">
        <f>LOOKUP(B164,Data!$A$6:$A$1806,Data!C$6:C$1806)</f>
        <v>549.52252197265625</v>
      </c>
      <c r="G164">
        <f t="shared" si="21"/>
        <v>550</v>
      </c>
      <c r="H164" s="20">
        <f t="shared" si="18"/>
        <v>5.3472305998640728</v>
      </c>
      <c r="I164" s="9">
        <f t="shared" si="19"/>
        <v>7.3880245049906392</v>
      </c>
      <c r="J164" s="9">
        <f t="shared" si="20"/>
        <v>-0.11040344238281249</v>
      </c>
      <c r="K164" s="9"/>
      <c r="L164" s="9">
        <f t="shared" si="24"/>
        <v>0.18739345031423699</v>
      </c>
      <c r="M164" s="9">
        <f t="shared" si="23"/>
        <v>537.82282540469157</v>
      </c>
      <c r="N164" s="9"/>
      <c r="O164" s="9"/>
      <c r="P164" s="9">
        <f t="shared" si="25"/>
        <v>547.08700743447139</v>
      </c>
      <c r="Q164" s="9"/>
      <c r="R164" s="10"/>
      <c r="S164" s="10"/>
      <c r="T164" s="9"/>
      <c r="U164" s="10"/>
    </row>
    <row r="165" spans="2:21" x14ac:dyDescent="0.25">
      <c r="B165" s="6">
        <f t="shared" si="22"/>
        <v>40626.584722222062</v>
      </c>
      <c r="C165">
        <f>LOOKUP(B165,Data!$A$6:$A$1806,Data!B$6:B$1806)</f>
        <v>59.958999633789063</v>
      </c>
      <c r="D165" s="9">
        <f>LOOKUP(B165,Data!$A$6:$A$1806,Data!C$6:C$1806)</f>
        <v>551.10650634765625</v>
      </c>
      <c r="G165">
        <f t="shared" si="21"/>
        <v>550</v>
      </c>
      <c r="H165" s="20">
        <f t="shared" si="18"/>
        <v>4.4251429487145906</v>
      </c>
      <c r="I165" s="9">
        <f t="shared" si="19"/>
        <v>7.002849902674753</v>
      </c>
      <c r="J165" s="9">
        <f t="shared" si="20"/>
        <v>-9.8400878906250003E-2</v>
      </c>
      <c r="K165" s="9"/>
      <c r="L165" s="9">
        <f t="shared" si="24"/>
        <v>0.18739345031423699</v>
      </c>
      <c r="M165" s="9">
        <f t="shared" si="23"/>
        <v>537.62504425268992</v>
      </c>
      <c r="N165" s="9"/>
      <c r="O165" s="9"/>
      <c r="P165" s="9">
        <f t="shared" si="25"/>
        <v>547.27440088478568</v>
      </c>
      <c r="Q165" s="9"/>
      <c r="R165" s="10"/>
      <c r="S165" s="10"/>
      <c r="T165" s="9"/>
      <c r="U165" s="10"/>
    </row>
    <row r="166" spans="2:21" x14ac:dyDescent="0.25">
      <c r="B166" s="6">
        <f t="shared" si="22"/>
        <v>40626.584745370208</v>
      </c>
      <c r="C166">
        <f>LOOKUP(B166,Data!$A$6:$A$1806,Data!B$6:B$1806)</f>
        <v>59.962001800537109</v>
      </c>
      <c r="D166" s="9">
        <f>LOOKUP(B166,Data!$A$6:$A$1806,Data!C$6:C$1806)</f>
        <v>551.10650634765625</v>
      </c>
      <c r="G166">
        <f t="shared" si="21"/>
        <v>550</v>
      </c>
      <c r="H166" s="20">
        <f t="shared" si="18"/>
        <v>3.8716090193060153</v>
      </c>
      <c r="I166" s="9">
        <f t="shared" si="19"/>
        <v>6.5957885878368172</v>
      </c>
      <c r="J166" s="9">
        <f t="shared" si="20"/>
        <v>-9.1195678710937492E-2</v>
      </c>
      <c r="K166" s="9"/>
      <c r="L166" s="9">
        <f t="shared" si="24"/>
        <v>0.18739345031423699</v>
      </c>
      <c r="M166" s="9">
        <f t="shared" si="23"/>
        <v>537.40537638816625</v>
      </c>
      <c r="N166" s="9"/>
      <c r="O166" s="9"/>
      <c r="P166" s="9">
        <f t="shared" si="25"/>
        <v>547.46179433509997</v>
      </c>
      <c r="Q166" s="9"/>
      <c r="R166" s="10"/>
      <c r="S166" s="10"/>
      <c r="T166" s="9"/>
      <c r="U166" s="10"/>
    </row>
    <row r="167" spans="2:21" x14ac:dyDescent="0.25">
      <c r="B167" s="6">
        <f t="shared" si="22"/>
        <v>40626.584768518354</v>
      </c>
      <c r="C167">
        <f>LOOKUP(B167,Data!$A$6:$A$1806,Data!B$6:B$1806)</f>
        <v>59.964000701904297</v>
      </c>
      <c r="D167" s="9">
        <f>LOOKUP(B167,Data!$A$6:$A$1806,Data!C$6:C$1806)</f>
        <v>550.821533203125</v>
      </c>
      <c r="G167">
        <f t="shared" si="21"/>
        <v>550</v>
      </c>
      <c r="H167" s="20">
        <f t="shared" si="18"/>
        <v>3.5030552975651084</v>
      </c>
      <c r="I167" s="9">
        <f t="shared" si="19"/>
        <v>6.1937332601014949</v>
      </c>
      <c r="J167" s="9">
        <f t="shared" si="20"/>
        <v>-8.6398315429687497E-2</v>
      </c>
      <c r="K167" s="9"/>
      <c r="L167" s="9">
        <f t="shared" si="24"/>
        <v>0.18739345031423699</v>
      </c>
      <c r="M167" s="9">
        <f t="shared" si="23"/>
        <v>537.19071451074524</v>
      </c>
      <c r="N167" s="9"/>
      <c r="O167" s="9"/>
      <c r="P167" s="9">
        <f t="shared" si="25"/>
        <v>547.64918778541426</v>
      </c>
      <c r="Q167" s="9"/>
      <c r="R167" s="10"/>
      <c r="S167" s="10"/>
      <c r="T167" s="9"/>
      <c r="U167" s="10"/>
    </row>
    <row r="168" spans="2:21" x14ac:dyDescent="0.25">
      <c r="B168" s="6">
        <f t="shared" si="22"/>
        <v>40626.584791666501</v>
      </c>
      <c r="C168">
        <f>LOOKUP(B168,Data!$A$6:$A$1806,Data!B$6:B$1806)</f>
        <v>59.964000701904297</v>
      </c>
      <c r="D168" s="9">
        <f>LOOKUP(B168,Data!$A$6:$A$1806,Data!C$6:C$1806)</f>
        <v>550.821533203125</v>
      </c>
      <c r="G168">
        <f t="shared" si="21"/>
        <v>550</v>
      </c>
      <c r="H168" s="20">
        <f t="shared" si="18"/>
        <v>3.5030552975651084</v>
      </c>
      <c r="I168" s="9">
        <f t="shared" si="19"/>
        <v>5.8439451249717642</v>
      </c>
      <c r="J168" s="9">
        <f t="shared" si="20"/>
        <v>-8.6398315429687497E-2</v>
      </c>
      <c r="K168" s="9"/>
      <c r="L168" s="9">
        <f t="shared" si="24"/>
        <v>0.18739345031423699</v>
      </c>
      <c r="M168" s="9">
        <f t="shared" si="23"/>
        <v>537.02831982592977</v>
      </c>
      <c r="N168" s="9"/>
      <c r="O168" s="9"/>
      <c r="P168" s="9">
        <f t="shared" si="25"/>
        <v>547.83658123572854</v>
      </c>
      <c r="Q168" s="9"/>
      <c r="R168" s="10"/>
      <c r="S168" s="10"/>
      <c r="T168" s="9"/>
      <c r="U168" s="10"/>
    </row>
    <row r="169" spans="2:21" x14ac:dyDescent="0.25">
      <c r="B169" s="6">
        <f t="shared" si="22"/>
        <v>40626.584814814647</v>
      </c>
      <c r="C169">
        <f>LOOKUP(B169,Data!$A$6:$A$1806,Data!B$6:B$1806)</f>
        <v>59.963001251220703</v>
      </c>
      <c r="D169" s="9">
        <f>LOOKUP(B169,Data!$A$6:$A$1806,Data!C$6:C$1806)</f>
        <v>551.59686279296875</v>
      </c>
      <c r="G169">
        <f t="shared" si="21"/>
        <v>550</v>
      </c>
      <c r="H169" s="20">
        <f t="shared" si="18"/>
        <v>3.6873321584355616</v>
      </c>
      <c r="I169" s="9">
        <f t="shared" si="19"/>
        <v>5.5635854393220576</v>
      </c>
      <c r="J169" s="9">
        <f t="shared" si="20"/>
        <v>-8.8796997070312494E-2</v>
      </c>
      <c r="K169" s="9"/>
      <c r="L169" s="9">
        <f t="shared" si="24"/>
        <v>0.18739345031423699</v>
      </c>
      <c r="M169" s="9">
        <f t="shared" si="23"/>
        <v>536.93535359059433</v>
      </c>
      <c r="N169" s="9"/>
      <c r="O169" s="9"/>
      <c r="P169" s="9">
        <f t="shared" si="25"/>
        <v>548.02397468604283</v>
      </c>
      <c r="Q169" s="9"/>
      <c r="R169" s="10"/>
      <c r="S169" s="10"/>
      <c r="T169" s="9"/>
      <c r="U169" s="10"/>
    </row>
    <row r="170" spans="2:21" x14ac:dyDescent="0.25">
      <c r="B170" s="6">
        <f t="shared" si="22"/>
        <v>40626.584837962793</v>
      </c>
      <c r="C170">
        <f>LOOKUP(B170,Data!$A$6:$A$1806,Data!B$6:B$1806)</f>
        <v>59.963001251220703</v>
      </c>
      <c r="D170" s="9">
        <f>LOOKUP(B170,Data!$A$6:$A$1806,Data!C$6:C$1806)</f>
        <v>551.59686279296875</v>
      </c>
      <c r="G170">
        <f t="shared" si="21"/>
        <v>550</v>
      </c>
      <c r="H170" s="20">
        <f t="shared" si="18"/>
        <v>3.6873321584355616</v>
      </c>
      <c r="I170" s="9">
        <f t="shared" si="19"/>
        <v>5.3196725128068127</v>
      </c>
      <c r="J170" s="9">
        <f t="shared" si="20"/>
        <v>-8.8796997070312494E-2</v>
      </c>
      <c r="K170" s="9"/>
      <c r="L170" s="9">
        <f t="shared" si="24"/>
        <v>0.18739345031423699</v>
      </c>
      <c r="M170" s="9">
        <f t="shared" si="23"/>
        <v>536.87883411439338</v>
      </c>
      <c r="N170" s="9"/>
      <c r="O170" s="9"/>
      <c r="P170" s="9">
        <f t="shared" si="25"/>
        <v>548.21136813635712</v>
      </c>
      <c r="Q170" s="9"/>
      <c r="R170" s="10"/>
      <c r="S170" s="10"/>
      <c r="T170" s="9"/>
      <c r="U170" s="10"/>
    </row>
    <row r="171" spans="2:21" x14ac:dyDescent="0.25">
      <c r="B171" s="6">
        <f t="shared" si="22"/>
        <v>40626.58486111094</v>
      </c>
      <c r="C171">
        <f>LOOKUP(B171,Data!$A$6:$A$1806,Data!B$6:B$1806)</f>
        <v>59.965000152587891</v>
      </c>
      <c r="D171" s="9">
        <f>LOOKUP(B171,Data!$A$6:$A$1806,Data!C$6:C$1806)</f>
        <v>552.29541015625</v>
      </c>
      <c r="G171">
        <f t="shared" si="21"/>
        <v>550</v>
      </c>
      <c r="H171" s="20">
        <f t="shared" ref="H171:H234" si="26">IF(ABS(C171-L$2)&lt;L$5,0,(IF((C171-L$2)&gt;0,((C171-L$2-L$5)/((L$4*L$2)-L$5)*L$14*-1),((C171-L$2+L$5)/((L$4*L$2)-L$5)*L$14*-1))))</f>
        <v>3.3187784366946547</v>
      </c>
      <c r="I171" s="9">
        <f t="shared" ref="I171:I234" si="27">L$13*H171+(1-L$13)*I170</f>
        <v>5.059556282912232</v>
      </c>
      <c r="J171" s="9">
        <f t="shared" ref="J171:J234" si="28">(C171-L$2)*10*L$12</f>
        <v>-8.39996337890625E-2</v>
      </c>
      <c r="K171" s="9"/>
      <c r="L171" s="9">
        <f t="shared" si="24"/>
        <v>0.18739345031423699</v>
      </c>
      <c r="M171" s="9">
        <f t="shared" si="23"/>
        <v>536.80611133481307</v>
      </c>
      <c r="N171" s="9"/>
      <c r="O171" s="9"/>
      <c r="P171" s="9">
        <f t="shared" si="25"/>
        <v>548.39876158667141</v>
      </c>
      <c r="Q171" s="9"/>
      <c r="R171" s="10"/>
      <c r="S171" s="10"/>
      <c r="T171" s="9"/>
      <c r="U171" s="10"/>
    </row>
    <row r="172" spans="2:21" x14ac:dyDescent="0.25">
      <c r="B172" s="6">
        <f t="shared" si="22"/>
        <v>40626.584884259086</v>
      </c>
      <c r="C172">
        <f>LOOKUP(B172,Data!$A$6:$A$1806,Data!B$6:B$1806)</f>
        <v>59.966999053955078</v>
      </c>
      <c r="D172" s="9">
        <f>LOOKUP(B172,Data!$A$6:$A$1806,Data!C$6:C$1806)</f>
        <v>552.29541015625</v>
      </c>
      <c r="G172">
        <f t="shared" ref="G172:G235" si="29">L$14</f>
        <v>550</v>
      </c>
      <c r="H172" s="20">
        <f t="shared" si="26"/>
        <v>2.9502247149537482</v>
      </c>
      <c r="I172" s="9">
        <f t="shared" si="27"/>
        <v>4.7853431790776293</v>
      </c>
      <c r="J172" s="9">
        <f t="shared" si="28"/>
        <v>-7.9202270507812492E-2</v>
      </c>
      <c r="K172" s="9"/>
      <c r="L172" s="9">
        <f t="shared" si="24"/>
        <v>0.18739345031423699</v>
      </c>
      <c r="M172" s="9">
        <f t="shared" si="23"/>
        <v>536.7192916812927</v>
      </c>
      <c r="N172" s="9"/>
      <c r="O172" s="9"/>
      <c r="P172" s="9">
        <f t="shared" si="25"/>
        <v>548.5861550369857</v>
      </c>
      <c r="Q172" s="9"/>
      <c r="R172" s="10"/>
      <c r="S172" s="10"/>
      <c r="T172" s="9"/>
      <c r="U172" s="10"/>
    </row>
    <row r="173" spans="2:21" x14ac:dyDescent="0.25">
      <c r="B173" s="6">
        <f t="shared" si="22"/>
        <v>40626.584907407232</v>
      </c>
      <c r="C173">
        <f>LOOKUP(B173,Data!$A$6:$A$1806,Data!B$6:B$1806)</f>
        <v>59.970001220703125</v>
      </c>
      <c r="D173" s="9">
        <f>LOOKUP(B173,Data!$A$6:$A$1806,Data!C$6:C$1806)</f>
        <v>552.79681396484375</v>
      </c>
      <c r="G173">
        <f t="shared" si="29"/>
        <v>550</v>
      </c>
      <c r="H173" s="20">
        <f t="shared" si="26"/>
        <v>2.3966907855451725</v>
      </c>
      <c r="I173" s="9">
        <f t="shared" si="27"/>
        <v>4.4748183679184095</v>
      </c>
      <c r="J173" s="9">
        <f t="shared" si="28"/>
        <v>-7.1997070312499994E-2</v>
      </c>
      <c r="K173" s="9"/>
      <c r="L173" s="9">
        <f t="shared" si="24"/>
        <v>0.18739345031423699</v>
      </c>
      <c r="M173" s="9">
        <f t="shared" si="23"/>
        <v>536.59616032044778</v>
      </c>
      <c r="N173" s="9"/>
      <c r="O173" s="9"/>
      <c r="P173" s="9">
        <f t="shared" si="25"/>
        <v>548.77354848729999</v>
      </c>
      <c r="Q173" s="9"/>
      <c r="R173" s="10"/>
      <c r="S173" s="10"/>
      <c r="T173" s="9"/>
      <c r="U173" s="10"/>
    </row>
    <row r="174" spans="2:21" x14ac:dyDescent="0.25">
      <c r="B174" s="6">
        <f t="shared" ref="B174:B237" si="30">B173+TIME(0,0,$B$1)</f>
        <v>40626.584930555378</v>
      </c>
      <c r="C174">
        <f>LOOKUP(B174,Data!$A$6:$A$1806,Data!B$6:B$1806)</f>
        <v>59.971000671386719</v>
      </c>
      <c r="D174" s="9">
        <f>LOOKUP(B174,Data!$A$6:$A$1806,Data!C$6:C$1806)</f>
        <v>552.79681396484375</v>
      </c>
      <c r="G174">
        <f t="shared" si="29"/>
        <v>550</v>
      </c>
      <c r="H174" s="20">
        <f t="shared" si="26"/>
        <v>2.2124139246747188</v>
      </c>
      <c r="I174" s="9">
        <f t="shared" si="27"/>
        <v>4.18070579029673</v>
      </c>
      <c r="J174" s="9">
        <f t="shared" si="28"/>
        <v>-6.9598388671874997E-2</v>
      </c>
      <c r="K174" s="9"/>
      <c r="L174" s="9">
        <f t="shared" si="24"/>
        <v>0.18739345031423699</v>
      </c>
      <c r="M174" s="9">
        <f t="shared" si="23"/>
        <v>536.48944119314035</v>
      </c>
      <c r="N174" s="9"/>
      <c r="O174" s="9"/>
      <c r="P174" s="9">
        <f t="shared" si="25"/>
        <v>548.96094193761428</v>
      </c>
      <c r="Q174" s="9"/>
      <c r="R174" s="10"/>
      <c r="S174" s="10"/>
      <c r="T174" s="9"/>
      <c r="U174" s="10"/>
    </row>
    <row r="175" spans="2:21" x14ac:dyDescent="0.25">
      <c r="B175" s="6">
        <f t="shared" si="30"/>
        <v>40626.584953703525</v>
      </c>
      <c r="C175">
        <f>LOOKUP(B175,Data!$A$6:$A$1806,Data!B$6:B$1806)</f>
        <v>59.972000122070313</v>
      </c>
      <c r="D175" s="9">
        <f>LOOKUP(B175,Data!$A$6:$A$1806,Data!C$6:C$1806)</f>
        <v>552.5347900390625</v>
      </c>
      <c r="G175">
        <f t="shared" si="29"/>
        <v>550</v>
      </c>
      <c r="H175" s="20">
        <f t="shared" si="26"/>
        <v>2.0281370638042655</v>
      </c>
      <c r="I175" s="9">
        <f t="shared" si="27"/>
        <v>3.9008718558527096</v>
      </c>
      <c r="J175" s="9">
        <f t="shared" si="28"/>
        <v>-6.719970703125E-2</v>
      </c>
      <c r="K175" s="9"/>
      <c r="L175" s="9">
        <f t="shared" si="24"/>
        <v>0.18739345031423699</v>
      </c>
      <c r="M175" s="9">
        <f t="shared" si="23"/>
        <v>536.39700070901063</v>
      </c>
      <c r="N175" s="9"/>
      <c r="O175" s="9"/>
      <c r="P175" s="9">
        <f t="shared" si="25"/>
        <v>549.14833538792857</v>
      </c>
      <c r="Q175" s="9"/>
      <c r="R175" s="10"/>
      <c r="S175" s="10"/>
      <c r="T175" s="9"/>
      <c r="U175" s="10"/>
    </row>
    <row r="176" spans="2:21" x14ac:dyDescent="0.25">
      <c r="B176" s="6">
        <f t="shared" si="30"/>
        <v>40626.584976851671</v>
      </c>
      <c r="C176">
        <f>LOOKUP(B176,Data!$A$6:$A$1806,Data!B$6:B$1806)</f>
        <v>59.970001220703125</v>
      </c>
      <c r="D176" s="9">
        <f>LOOKUP(B176,Data!$A$6:$A$1806,Data!C$6:C$1806)</f>
        <v>552.5347900390625</v>
      </c>
      <c r="G176">
        <f t="shared" si="29"/>
        <v>550</v>
      </c>
      <c r="H176" s="20">
        <f t="shared" si="26"/>
        <v>2.3966907855451725</v>
      </c>
      <c r="I176" s="9">
        <f t="shared" si="27"/>
        <v>3.7053283167127296</v>
      </c>
      <c r="J176" s="9">
        <f t="shared" si="28"/>
        <v>-7.1997070312499994E-2</v>
      </c>
      <c r="K176" s="9"/>
      <c r="L176" s="9">
        <f t="shared" si="24"/>
        <v>0.18739345031423699</v>
      </c>
      <c r="M176" s="9">
        <f t="shared" si="23"/>
        <v>536.38885062018494</v>
      </c>
      <c r="N176" s="9"/>
      <c r="O176" s="9"/>
      <c r="P176" s="9">
        <f t="shared" si="25"/>
        <v>549.33572883824286</v>
      </c>
      <c r="Q176" s="9"/>
      <c r="R176" s="10"/>
      <c r="S176" s="10"/>
      <c r="T176" s="9"/>
      <c r="U176" s="10"/>
    </row>
    <row r="177" spans="2:21" x14ac:dyDescent="0.25">
      <c r="B177" s="6">
        <f t="shared" si="30"/>
        <v>40626.584999999817</v>
      </c>
      <c r="C177">
        <f>LOOKUP(B177,Data!$A$6:$A$1806,Data!B$6:B$1806)</f>
        <v>59.972000122070313</v>
      </c>
      <c r="D177" s="9">
        <f>LOOKUP(B177,Data!$A$6:$A$1806,Data!C$6:C$1806)</f>
        <v>552.3873291015625</v>
      </c>
      <c r="G177">
        <f t="shared" si="29"/>
        <v>550</v>
      </c>
      <c r="H177" s="20">
        <f t="shared" si="26"/>
        <v>2.0281370638042655</v>
      </c>
      <c r="I177" s="9">
        <f t="shared" si="27"/>
        <v>3.4872934538346292</v>
      </c>
      <c r="J177" s="9">
        <f t="shared" si="28"/>
        <v>-6.719970703125E-2</v>
      </c>
      <c r="K177" s="9"/>
      <c r="L177" s="9">
        <f t="shared" si="24"/>
        <v>0.18739345031423699</v>
      </c>
      <c r="M177" s="9">
        <f t="shared" si="23"/>
        <v>536.35820920762114</v>
      </c>
      <c r="N177" s="9"/>
      <c r="O177" s="9"/>
      <c r="P177" s="9">
        <f t="shared" si="25"/>
        <v>549.52312228855715</v>
      </c>
      <c r="Q177" s="9"/>
      <c r="R177" s="10"/>
      <c r="S177" s="10"/>
      <c r="T177" s="9"/>
      <c r="U177" s="10"/>
    </row>
    <row r="178" spans="2:21" x14ac:dyDescent="0.25">
      <c r="B178" s="6">
        <f t="shared" si="30"/>
        <v>40626.585023147964</v>
      </c>
      <c r="C178">
        <f>LOOKUP(B178,Data!$A$6:$A$1806,Data!B$6:B$1806)</f>
        <v>59.9739990234375</v>
      </c>
      <c r="D178" s="9">
        <f>LOOKUP(B178,Data!$A$6:$A$1806,Data!C$6:C$1806)</f>
        <v>552.3873291015625</v>
      </c>
      <c r="G178">
        <f t="shared" si="29"/>
        <v>550</v>
      </c>
      <c r="H178" s="20">
        <f t="shared" si="26"/>
        <v>1.6595833420633588</v>
      </c>
      <c r="I178" s="9">
        <f t="shared" si="27"/>
        <v>3.2496911393043644</v>
      </c>
      <c r="J178" s="9">
        <f t="shared" si="28"/>
        <v>-6.2402343749999999E-2</v>
      </c>
      <c r="K178" s="9"/>
      <c r="L178" s="9">
        <f t="shared" si="24"/>
        <v>0.18739345031423699</v>
      </c>
      <c r="M178" s="9">
        <f t="shared" si="23"/>
        <v>536.30800034340518</v>
      </c>
      <c r="N178" s="9"/>
      <c r="O178" s="9"/>
      <c r="P178" s="9">
        <f t="shared" si="25"/>
        <v>549.71051573887144</v>
      </c>
      <c r="Q178" s="9"/>
      <c r="R178" s="10"/>
      <c r="S178" s="10"/>
      <c r="T178" s="9"/>
      <c r="U178" s="10"/>
    </row>
    <row r="179" spans="2:21" x14ac:dyDescent="0.25">
      <c r="B179" s="6">
        <f t="shared" si="30"/>
        <v>40626.58504629611</v>
      </c>
      <c r="C179">
        <f>LOOKUP(B179,Data!$A$6:$A$1806,Data!B$6:B$1806)</f>
        <v>59.974998474121094</v>
      </c>
      <c r="D179" s="9">
        <f>LOOKUP(B179,Data!$A$6:$A$1806,Data!C$6:C$1806)</f>
        <v>553.21630859375</v>
      </c>
      <c r="G179">
        <f t="shared" si="29"/>
        <v>550</v>
      </c>
      <c r="H179" s="20">
        <f t="shared" si="26"/>
        <v>1.4753064811929055</v>
      </c>
      <c r="I179" s="9">
        <f t="shared" si="27"/>
        <v>3.0190211337498747</v>
      </c>
      <c r="J179" s="9">
        <f t="shared" si="28"/>
        <v>-6.0003662109374994E-2</v>
      </c>
      <c r="K179" s="9"/>
      <c r="L179" s="9">
        <f t="shared" si="24"/>
        <v>0.18739345031423699</v>
      </c>
      <c r="M179" s="9">
        <f t="shared" si="23"/>
        <v>536.26472378816493</v>
      </c>
      <c r="N179" s="9"/>
      <c r="O179" s="9"/>
      <c r="P179" s="9">
        <f t="shared" si="25"/>
        <v>549.89790918918573</v>
      </c>
      <c r="Q179" s="9"/>
      <c r="R179" s="10"/>
      <c r="S179" s="10"/>
      <c r="T179" s="9"/>
      <c r="U179" s="10"/>
    </row>
    <row r="180" spans="2:21" x14ac:dyDescent="0.25">
      <c r="B180" s="6">
        <f t="shared" si="30"/>
        <v>40626.585069444256</v>
      </c>
      <c r="C180">
        <f>LOOKUP(B180,Data!$A$6:$A$1806,Data!B$6:B$1806)</f>
        <v>59.974998474121094</v>
      </c>
      <c r="D180" s="9">
        <f>LOOKUP(B180,Data!$A$6:$A$1806,Data!C$6:C$1806)</f>
        <v>553.21630859375</v>
      </c>
      <c r="G180">
        <f t="shared" si="29"/>
        <v>550</v>
      </c>
      <c r="H180" s="20">
        <f t="shared" si="26"/>
        <v>1.4753064811929055</v>
      </c>
      <c r="I180" s="9">
        <f t="shared" si="27"/>
        <v>2.8183382289174688</v>
      </c>
      <c r="J180" s="9">
        <f t="shared" si="28"/>
        <v>-6.0003662109374994E-2</v>
      </c>
      <c r="K180" s="9"/>
      <c r="L180" s="9">
        <f t="shared" si="24"/>
        <v>0.18739345031423699</v>
      </c>
      <c r="M180" s="9">
        <f t="shared" si="23"/>
        <v>536.25143433364678</v>
      </c>
      <c r="N180" s="9"/>
      <c r="O180" s="9"/>
      <c r="P180" s="9">
        <f t="shared" si="25"/>
        <v>550.08530263950001</v>
      </c>
      <c r="Q180" s="9"/>
      <c r="R180" s="10"/>
      <c r="S180" s="10"/>
      <c r="T180" s="9"/>
      <c r="U180" s="10"/>
    </row>
    <row r="181" spans="2:21" x14ac:dyDescent="0.25">
      <c r="B181" s="6">
        <f t="shared" si="30"/>
        <v>40626.585092592402</v>
      </c>
      <c r="C181">
        <f>LOOKUP(B181,Data!$A$6:$A$1806,Data!B$6:B$1806)</f>
        <v>59.976001739501953</v>
      </c>
      <c r="D181" s="9">
        <f>LOOKUP(B181,Data!$A$6:$A$1806,Data!C$6:C$1806)</f>
        <v>551.80279541015625</v>
      </c>
      <c r="G181">
        <f t="shared" si="29"/>
        <v>550</v>
      </c>
      <c r="H181" s="20">
        <f t="shared" si="26"/>
        <v>1.2903262735252365</v>
      </c>
      <c r="I181" s="9">
        <f t="shared" si="27"/>
        <v>2.6196966747164785</v>
      </c>
      <c r="J181" s="9">
        <f t="shared" si="28"/>
        <v>-5.7595825195312499E-2</v>
      </c>
      <c r="K181" s="9"/>
      <c r="L181" s="9">
        <f t="shared" si="24"/>
        <v>0.18739345031423699</v>
      </c>
      <c r="M181" s="9">
        <f t="shared" si="23"/>
        <v>536.24018622976007</v>
      </c>
      <c r="N181" s="9"/>
      <c r="O181" s="9"/>
      <c r="P181" s="9">
        <f t="shared" si="25"/>
        <v>550.2726960898143</v>
      </c>
      <c r="Q181" s="9"/>
      <c r="R181" s="10"/>
      <c r="S181" s="10"/>
      <c r="T181" s="9"/>
      <c r="U181" s="10"/>
    </row>
    <row r="182" spans="2:21" x14ac:dyDescent="0.25">
      <c r="B182" s="6">
        <f t="shared" si="30"/>
        <v>40626.585115740549</v>
      </c>
      <c r="C182">
        <f>LOOKUP(B182,Data!$A$6:$A$1806,Data!B$6:B$1806)</f>
        <v>59.977001190185547</v>
      </c>
      <c r="D182" s="9">
        <f>LOOKUP(B182,Data!$A$6:$A$1806,Data!C$6:C$1806)</f>
        <v>551.80279541015625</v>
      </c>
      <c r="G182">
        <f t="shared" si="29"/>
        <v>550</v>
      </c>
      <c r="H182" s="20">
        <f t="shared" si="26"/>
        <v>1.1060494126547833</v>
      </c>
      <c r="I182" s="9">
        <f t="shared" si="27"/>
        <v>2.4229225306484583</v>
      </c>
      <c r="J182" s="9">
        <f t="shared" si="28"/>
        <v>-5.5197143554687501E-2</v>
      </c>
      <c r="K182" s="9"/>
      <c r="L182" s="9">
        <f t="shared" si="24"/>
        <v>0.18739345031423699</v>
      </c>
      <c r="M182" s="9">
        <f t="shared" si="23"/>
        <v>536.2308055360063</v>
      </c>
      <c r="N182" s="9"/>
      <c r="O182" s="9"/>
      <c r="P182" s="9">
        <f t="shared" si="25"/>
        <v>550.46008954012859</v>
      </c>
      <c r="Q182" s="9"/>
      <c r="R182" s="10"/>
      <c r="S182" s="10"/>
      <c r="T182" s="9"/>
      <c r="U182" s="10"/>
    </row>
    <row r="183" spans="2:21" x14ac:dyDescent="0.25">
      <c r="B183" s="6">
        <f t="shared" si="30"/>
        <v>40626.585138888695</v>
      </c>
      <c r="C183">
        <f>LOOKUP(B183,Data!$A$6:$A$1806,Data!B$6:B$1806)</f>
        <v>59.978000640869141</v>
      </c>
      <c r="D183" s="9">
        <f>LOOKUP(B183,Data!$A$6:$A$1806,Data!C$6:C$1806)</f>
        <v>551.3834228515625</v>
      </c>
      <c r="G183">
        <f t="shared" si="29"/>
        <v>550</v>
      </c>
      <c r="H183" s="20">
        <f t="shared" si="26"/>
        <v>0.92177255178432971</v>
      </c>
      <c r="I183" s="9">
        <f t="shared" si="27"/>
        <v>2.2277730333961219</v>
      </c>
      <c r="J183" s="9">
        <f t="shared" si="28"/>
        <v>-5.2798461914062497E-2</v>
      </c>
      <c r="K183" s="9"/>
      <c r="L183" s="9">
        <f t="shared" si="24"/>
        <v>0.18739345031423699</v>
      </c>
      <c r="M183" s="9">
        <f t="shared" si="23"/>
        <v>536.22304948906822</v>
      </c>
      <c r="N183" s="9"/>
      <c r="O183" s="9"/>
      <c r="P183" s="9">
        <f t="shared" si="25"/>
        <v>550.64748299044288</v>
      </c>
      <c r="Q183" s="9"/>
      <c r="R183" s="10"/>
      <c r="S183" s="10"/>
      <c r="T183" s="9"/>
      <c r="U183" s="10"/>
    </row>
    <row r="184" spans="2:21" x14ac:dyDescent="0.25">
      <c r="B184" s="6">
        <f t="shared" si="30"/>
        <v>40626.585162036841</v>
      </c>
      <c r="C184">
        <f>LOOKUP(B184,Data!$A$6:$A$1806,Data!B$6:B$1806)</f>
        <v>59.980998992919922</v>
      </c>
      <c r="D184" s="9">
        <f>LOOKUP(B184,Data!$A$6:$A$1806,Data!C$6:C$1806)</f>
        <v>551.3834228515625</v>
      </c>
      <c r="G184">
        <f t="shared" si="29"/>
        <v>550</v>
      </c>
      <c r="H184" s="20">
        <f t="shared" si="26"/>
        <v>0.36894196917296951</v>
      </c>
      <c r="I184" s="9">
        <f t="shared" si="27"/>
        <v>1.986124995047112</v>
      </c>
      <c r="J184" s="9">
        <f t="shared" si="28"/>
        <v>-4.5602416992187499E-2</v>
      </c>
      <c r="K184" s="9"/>
      <c r="L184" s="9">
        <f t="shared" si="24"/>
        <v>0.18739345031423699</v>
      </c>
      <c r="M184" s="9">
        <f t="shared" si="23"/>
        <v>536.16879490103349</v>
      </c>
      <c r="N184" s="9"/>
      <c r="O184" s="9"/>
      <c r="P184" s="9">
        <f t="shared" si="25"/>
        <v>550.83487644075717</v>
      </c>
      <c r="Q184" s="9"/>
      <c r="R184" s="10"/>
      <c r="S184" s="10"/>
      <c r="T184" s="9"/>
      <c r="U184" s="10"/>
    </row>
    <row r="185" spans="2:21" x14ac:dyDescent="0.25">
      <c r="B185" s="6">
        <f t="shared" si="30"/>
        <v>40626.585185184987</v>
      </c>
      <c r="C185">
        <f>LOOKUP(B185,Data!$A$6:$A$1806,Data!B$6:B$1806)</f>
        <v>59.983001708984375</v>
      </c>
      <c r="D185" s="9">
        <f>LOOKUP(B185,Data!$A$6:$A$1806,Data!C$6:C$1806)</f>
        <v>552.402099609375</v>
      </c>
      <c r="G185">
        <f t="shared" si="29"/>
        <v>550</v>
      </c>
      <c r="H185" s="20">
        <f t="shared" si="26"/>
        <v>0</v>
      </c>
      <c r="I185" s="9">
        <f t="shared" si="27"/>
        <v>1.7279287456909875</v>
      </c>
      <c r="J185" s="9">
        <f t="shared" si="28"/>
        <v>-4.0795898437499999E-2</v>
      </c>
      <c r="K185" s="9"/>
      <c r="L185" s="9">
        <f t="shared" si="24"/>
        <v>0.18739345031423699</v>
      </c>
      <c r="M185" s="9">
        <f t="shared" si="23"/>
        <v>536.09799210199162</v>
      </c>
      <c r="N185" s="9"/>
      <c r="O185" s="9"/>
      <c r="P185" s="9">
        <f t="shared" si="25"/>
        <v>551.02226989107146</v>
      </c>
      <c r="Q185" s="9"/>
      <c r="R185" s="10"/>
      <c r="S185" s="10"/>
      <c r="T185" s="9"/>
      <c r="U185" s="10"/>
    </row>
    <row r="186" spans="2:21" x14ac:dyDescent="0.25">
      <c r="B186" s="6">
        <f t="shared" si="30"/>
        <v>40626.585208333134</v>
      </c>
      <c r="C186">
        <f>LOOKUP(B186,Data!$A$6:$A$1806,Data!B$6:B$1806)</f>
        <v>59.985000610351563</v>
      </c>
      <c r="D186" s="9">
        <f>LOOKUP(B186,Data!$A$6:$A$1806,Data!C$6:C$1806)</f>
        <v>552.402099609375</v>
      </c>
      <c r="G186">
        <f t="shared" si="29"/>
        <v>550</v>
      </c>
      <c r="H186" s="20">
        <f t="shared" si="26"/>
        <v>0</v>
      </c>
      <c r="I186" s="9">
        <f t="shared" si="27"/>
        <v>1.5032980087511592</v>
      </c>
      <c r="J186" s="9">
        <f t="shared" si="28"/>
        <v>-3.5998535156249997E-2</v>
      </c>
      <c r="K186" s="9"/>
      <c r="L186" s="9">
        <f t="shared" si="24"/>
        <v>0.18739345031423699</v>
      </c>
      <c r="M186" s="9">
        <f t="shared" si="23"/>
        <v>536.06075481536607</v>
      </c>
      <c r="N186" s="9"/>
      <c r="O186" s="9"/>
      <c r="P186" s="9">
        <f t="shared" si="25"/>
        <v>551.20966334138575</v>
      </c>
      <c r="Q186" s="9"/>
      <c r="R186" s="10"/>
      <c r="S186" s="10"/>
      <c r="T186" s="9"/>
      <c r="U186" s="10"/>
    </row>
    <row r="187" spans="2:21" x14ac:dyDescent="0.25">
      <c r="B187" s="6">
        <f t="shared" si="30"/>
        <v>40626.58523148128</v>
      </c>
      <c r="C187">
        <f>LOOKUP(B187,Data!$A$6:$A$1806,Data!B$6:B$1806)</f>
        <v>59.991001129150391</v>
      </c>
      <c r="D187" s="9">
        <f>LOOKUP(B187,Data!$A$6:$A$1806,Data!C$6:C$1806)</f>
        <v>551.35552978515625</v>
      </c>
      <c r="G187">
        <f t="shared" si="29"/>
        <v>550</v>
      </c>
      <c r="H187" s="20">
        <f t="shared" si="26"/>
        <v>0</v>
      </c>
      <c r="I187" s="9">
        <f t="shared" si="27"/>
        <v>1.3078692676135084</v>
      </c>
      <c r="J187" s="9">
        <f t="shared" si="28"/>
        <v>-2.1597290039062498E-2</v>
      </c>
      <c r="K187" s="9"/>
      <c r="L187" s="9">
        <f t="shared" si="24"/>
        <v>0.18739345031423699</v>
      </c>
      <c r="M187" s="9">
        <f t="shared" si="23"/>
        <v>536.05271952454268</v>
      </c>
      <c r="N187" s="9"/>
      <c r="O187" s="9"/>
      <c r="P187" s="9">
        <f t="shared" si="25"/>
        <v>551.39705679170004</v>
      </c>
      <c r="Q187" s="9"/>
      <c r="R187" s="10"/>
      <c r="S187" s="10"/>
      <c r="T187" s="9"/>
      <c r="U187" s="10"/>
    </row>
    <row r="188" spans="2:21" x14ac:dyDescent="0.25">
      <c r="B188" s="6">
        <f t="shared" si="30"/>
        <v>40626.585254629426</v>
      </c>
      <c r="C188">
        <f>LOOKUP(B188,Data!$A$6:$A$1806,Data!B$6:B$1806)</f>
        <v>59.991001129150391</v>
      </c>
      <c r="D188" s="9">
        <f>LOOKUP(B188,Data!$A$6:$A$1806,Data!C$6:C$1806)</f>
        <v>551.35552978515625</v>
      </c>
      <c r="G188">
        <f t="shared" si="29"/>
        <v>550</v>
      </c>
      <c r="H188" s="20">
        <f t="shared" si="26"/>
        <v>0</v>
      </c>
      <c r="I188" s="9">
        <f t="shared" si="27"/>
        <v>1.1378462628237522</v>
      </c>
      <c r="J188" s="9">
        <f t="shared" si="28"/>
        <v>-2.1597290039062498E-2</v>
      </c>
      <c r="K188" s="9"/>
      <c r="L188" s="9">
        <f t="shared" si="24"/>
        <v>0.18739345031423699</v>
      </c>
      <c r="M188" s="9">
        <f t="shared" si="23"/>
        <v>536.07008997006722</v>
      </c>
      <c r="N188" s="9"/>
      <c r="O188" s="9"/>
      <c r="P188" s="9">
        <f t="shared" si="25"/>
        <v>551.58445024201433</v>
      </c>
      <c r="Q188" s="9"/>
      <c r="R188" s="10"/>
      <c r="S188" s="10"/>
      <c r="T188" s="9"/>
      <c r="U188" s="10"/>
    </row>
    <row r="189" spans="2:21" x14ac:dyDescent="0.25">
      <c r="B189" s="6">
        <f t="shared" si="30"/>
        <v>40626.585277777573</v>
      </c>
      <c r="C189">
        <f>LOOKUP(B189,Data!$A$6:$A$1806,Data!B$6:B$1806)</f>
        <v>59.995998382568359</v>
      </c>
      <c r="D189" s="9">
        <f>LOOKUP(B189,Data!$A$6:$A$1806,Data!C$6:C$1806)</f>
        <v>552.76190185546875</v>
      </c>
      <c r="G189">
        <f t="shared" si="29"/>
        <v>550</v>
      </c>
      <c r="H189" s="20">
        <f t="shared" si="26"/>
        <v>0</v>
      </c>
      <c r="I189" s="9">
        <f t="shared" si="27"/>
        <v>0.98992624865666445</v>
      </c>
      <c r="J189" s="9">
        <f t="shared" si="28"/>
        <v>-9.6038818359374997E-3</v>
      </c>
      <c r="K189" s="9"/>
      <c r="L189" s="9">
        <f t="shared" si="24"/>
        <v>0.18739345031423699</v>
      </c>
      <c r="M189" s="9">
        <f t="shared" si="23"/>
        <v>536.10956340621442</v>
      </c>
      <c r="N189" s="9"/>
      <c r="O189" s="9"/>
      <c r="P189" s="9">
        <f t="shared" si="25"/>
        <v>551.77184369232862</v>
      </c>
      <c r="Q189" s="9"/>
      <c r="R189" s="10"/>
      <c r="S189" s="10"/>
      <c r="T189" s="9"/>
      <c r="U189" s="10"/>
    </row>
    <row r="190" spans="2:21" x14ac:dyDescent="0.25">
      <c r="B190" s="6">
        <f t="shared" si="30"/>
        <v>40626.585300925719</v>
      </c>
      <c r="C190">
        <f>LOOKUP(B190,Data!$A$6:$A$1806,Data!B$6:B$1806)</f>
        <v>60.001998901367188</v>
      </c>
      <c r="D190" s="9">
        <f>LOOKUP(B190,Data!$A$6:$A$1806,Data!C$6:C$1806)</f>
        <v>552.76190185546875</v>
      </c>
      <c r="G190">
        <f t="shared" si="29"/>
        <v>550</v>
      </c>
      <c r="H190" s="20">
        <f t="shared" si="26"/>
        <v>0</v>
      </c>
      <c r="I190" s="9">
        <f t="shared" si="27"/>
        <v>0.86123583633129808</v>
      </c>
      <c r="J190" s="9">
        <f t="shared" si="28"/>
        <v>4.7973632812499997E-3</v>
      </c>
      <c r="K190" s="9"/>
      <c r="L190" s="9">
        <f t="shared" si="24"/>
        <v>0</v>
      </c>
      <c r="M190" s="9">
        <f t="shared" si="23"/>
        <v>535.98087299388908</v>
      </c>
      <c r="N190" s="9"/>
      <c r="O190" s="9"/>
      <c r="P190" s="9">
        <f t="shared" si="25"/>
        <v>551.77184369232862</v>
      </c>
      <c r="Q190" s="9"/>
      <c r="R190" s="10"/>
      <c r="S190" s="10"/>
      <c r="T190" s="9"/>
      <c r="U190" s="10"/>
    </row>
    <row r="191" spans="2:21" x14ac:dyDescent="0.25">
      <c r="B191" s="6">
        <f t="shared" si="30"/>
        <v>40626.585324073865</v>
      </c>
      <c r="C191">
        <f>LOOKUP(B191,Data!$A$6:$A$1806,Data!B$6:B$1806)</f>
        <v>60.004001617431641</v>
      </c>
      <c r="D191" s="9">
        <f>LOOKUP(B191,Data!$A$6:$A$1806,Data!C$6:C$1806)</f>
        <v>551.628173828125</v>
      </c>
      <c r="G191">
        <f t="shared" si="29"/>
        <v>550</v>
      </c>
      <c r="H191" s="20">
        <f t="shared" si="26"/>
        <v>0</v>
      </c>
      <c r="I191" s="9">
        <f t="shared" si="27"/>
        <v>0.74927517760822937</v>
      </c>
      <c r="J191" s="9">
        <f t="shared" si="28"/>
        <v>9.6038818359374997E-3</v>
      </c>
      <c r="K191" s="9"/>
      <c r="L191" s="9">
        <f t="shared" si="24"/>
        <v>0</v>
      </c>
      <c r="M191" s="9">
        <f t="shared" si="23"/>
        <v>535.86891233516599</v>
      </c>
      <c r="N191" s="9"/>
      <c r="O191" s="9"/>
      <c r="P191" s="9">
        <f t="shared" si="25"/>
        <v>551.77184369232862</v>
      </c>
      <c r="Q191" s="9"/>
      <c r="R191" s="10"/>
      <c r="S191" s="10"/>
      <c r="T191" s="9"/>
      <c r="U191" s="10"/>
    </row>
    <row r="192" spans="2:21" x14ac:dyDescent="0.25">
      <c r="B192" s="6">
        <f t="shared" si="30"/>
        <v>40626.585347222011</v>
      </c>
      <c r="C192">
        <f>LOOKUP(B192,Data!$A$6:$A$1806,Data!B$6:B$1806)</f>
        <v>60.005001068115234</v>
      </c>
      <c r="D192" s="9">
        <f>LOOKUP(B192,Data!$A$6:$A$1806,Data!C$6:C$1806)</f>
        <v>551.628173828125</v>
      </c>
      <c r="G192">
        <f t="shared" si="29"/>
        <v>550</v>
      </c>
      <c r="H192" s="20">
        <f t="shared" si="26"/>
        <v>0</v>
      </c>
      <c r="I192" s="9">
        <f t="shared" si="27"/>
        <v>0.65186940451915953</v>
      </c>
      <c r="J192" s="9">
        <f t="shared" si="28"/>
        <v>1.20025634765625E-2</v>
      </c>
      <c r="K192" s="9"/>
      <c r="L192" s="9">
        <f t="shared" si="24"/>
        <v>0</v>
      </c>
      <c r="M192" s="9">
        <f t="shared" si="23"/>
        <v>535.77150656207687</v>
      </c>
      <c r="N192" s="9"/>
      <c r="O192" s="9"/>
      <c r="P192" s="9">
        <f t="shared" si="25"/>
        <v>551.77184369232862</v>
      </c>
      <c r="Q192" s="9"/>
      <c r="R192" s="10"/>
      <c r="S192" s="10"/>
      <c r="T192" s="9"/>
      <c r="U192" s="10"/>
    </row>
    <row r="193" spans="2:21" x14ac:dyDescent="0.25">
      <c r="B193" s="6">
        <f t="shared" si="30"/>
        <v>40626.585370370158</v>
      </c>
      <c r="C193">
        <f>LOOKUP(B193,Data!$A$6:$A$1806,Data!B$6:B$1806)</f>
        <v>60.007999420166016</v>
      </c>
      <c r="D193" s="9">
        <f>LOOKUP(B193,Data!$A$6:$A$1806,Data!C$6:C$1806)</f>
        <v>553.11260986328125</v>
      </c>
      <c r="G193">
        <f t="shared" si="29"/>
        <v>550</v>
      </c>
      <c r="H193" s="20">
        <f t="shared" si="26"/>
        <v>0</v>
      </c>
      <c r="I193" s="9">
        <f t="shared" si="27"/>
        <v>0.56712638193166875</v>
      </c>
      <c r="J193" s="9">
        <f t="shared" si="28"/>
        <v>1.9198608398437501E-2</v>
      </c>
      <c r="K193" s="9"/>
      <c r="L193" s="9">
        <f t="shared" si="24"/>
        <v>0</v>
      </c>
      <c r="M193" s="9">
        <f t="shared" si="23"/>
        <v>535.68676353948933</v>
      </c>
      <c r="N193" s="9"/>
      <c r="O193" s="9"/>
      <c r="P193" s="9">
        <f t="shared" si="25"/>
        <v>551.77184369232862</v>
      </c>
      <c r="Q193" s="9"/>
      <c r="R193" s="10"/>
      <c r="S193" s="10"/>
      <c r="T193" s="9"/>
      <c r="U193" s="10"/>
    </row>
    <row r="194" spans="2:21" x14ac:dyDescent="0.25">
      <c r="B194" s="6">
        <f t="shared" si="30"/>
        <v>40626.585393518304</v>
      </c>
      <c r="C194">
        <f>LOOKUP(B194,Data!$A$6:$A$1806,Data!B$6:B$1806)</f>
        <v>60.013999938964844</v>
      </c>
      <c r="D194" s="9">
        <f>LOOKUP(B194,Data!$A$6:$A$1806,Data!C$6:C$1806)</f>
        <v>553.11260986328125</v>
      </c>
      <c r="G194">
        <f t="shared" si="29"/>
        <v>550</v>
      </c>
      <c r="H194" s="20">
        <f t="shared" si="26"/>
        <v>0</v>
      </c>
      <c r="I194" s="9">
        <f t="shared" si="27"/>
        <v>0.49339995228055183</v>
      </c>
      <c r="J194" s="9">
        <f t="shared" si="28"/>
        <v>3.3599853515625E-2</v>
      </c>
      <c r="K194" s="9"/>
      <c r="L194" s="9">
        <f t="shared" si="24"/>
        <v>0</v>
      </c>
      <c r="M194" s="9">
        <f t="shared" si="23"/>
        <v>535.61303710983827</v>
      </c>
      <c r="N194" s="9"/>
      <c r="O194" s="9"/>
      <c r="P194" s="9">
        <f t="shared" si="25"/>
        <v>551.77184369232862</v>
      </c>
      <c r="Q194" s="9"/>
      <c r="R194" s="10"/>
      <c r="S194" s="10"/>
      <c r="T194" s="9"/>
      <c r="U194" s="10"/>
    </row>
    <row r="195" spans="2:21" x14ac:dyDescent="0.25">
      <c r="B195" s="6">
        <f t="shared" si="30"/>
        <v>40626.58541666645</v>
      </c>
      <c r="C195">
        <f>LOOKUP(B195,Data!$A$6:$A$1806,Data!B$6:B$1806)</f>
        <v>60.019001007080078</v>
      </c>
      <c r="D195" s="9">
        <f>LOOKUP(B195,Data!$A$6:$A$1806,Data!C$6:C$1806)</f>
        <v>554.86566162109375</v>
      </c>
      <c r="G195">
        <f t="shared" si="29"/>
        <v>550</v>
      </c>
      <c r="H195" s="20">
        <f t="shared" si="26"/>
        <v>-0.36894196917296951</v>
      </c>
      <c r="I195" s="9">
        <f t="shared" si="27"/>
        <v>0.38129550249159405</v>
      </c>
      <c r="J195" s="9">
        <f t="shared" si="28"/>
        <v>4.5602416992187499E-2</v>
      </c>
      <c r="K195" s="9"/>
      <c r="L195" s="9">
        <f t="shared" si="24"/>
        <v>0</v>
      </c>
      <c r="M195" s="9">
        <f t="shared" si="23"/>
        <v>535.50093266004933</v>
      </c>
      <c r="N195" s="9"/>
      <c r="O195" s="9"/>
      <c r="P195" s="9">
        <f t="shared" si="25"/>
        <v>551.77184369232862</v>
      </c>
      <c r="Q195" s="9"/>
      <c r="R195" s="10"/>
      <c r="S195" s="10"/>
      <c r="T195" s="9"/>
      <c r="U195" s="10"/>
    </row>
    <row r="196" spans="2:21" x14ac:dyDescent="0.25">
      <c r="B196" s="6">
        <f t="shared" si="30"/>
        <v>40626.585439814597</v>
      </c>
      <c r="C196">
        <f>LOOKUP(B196,Data!$A$6:$A$1806,Data!B$6:B$1806)</f>
        <v>60.021999359130859</v>
      </c>
      <c r="D196" s="9">
        <f>LOOKUP(B196,Data!$A$6:$A$1806,Data!C$6:C$1806)</f>
        <v>554.86566162109375</v>
      </c>
      <c r="G196">
        <f t="shared" si="29"/>
        <v>550</v>
      </c>
      <c r="H196" s="20">
        <f t="shared" si="26"/>
        <v>-0.92177255178432971</v>
      </c>
      <c r="I196" s="9">
        <f t="shared" si="27"/>
        <v>0.21189665543572397</v>
      </c>
      <c r="J196" s="9">
        <f t="shared" si="28"/>
        <v>5.2798461914062497E-2</v>
      </c>
      <c r="K196" s="9"/>
      <c r="L196" s="9">
        <f t="shared" si="24"/>
        <v>0</v>
      </c>
      <c r="M196" s="9">
        <f t="shared" si="23"/>
        <v>535.33153381299348</v>
      </c>
      <c r="N196" s="9"/>
      <c r="O196" s="9"/>
      <c r="P196" s="9">
        <f t="shared" si="25"/>
        <v>551.77184369232862</v>
      </c>
      <c r="Q196" s="9"/>
      <c r="R196" s="10"/>
      <c r="S196" s="10"/>
      <c r="T196" s="9"/>
      <c r="U196" s="10"/>
    </row>
    <row r="197" spans="2:21" x14ac:dyDescent="0.25">
      <c r="B197" s="6">
        <f t="shared" si="30"/>
        <v>40626.585462962743</v>
      </c>
      <c r="C197">
        <f>LOOKUP(B197,Data!$A$6:$A$1806,Data!B$6:B$1806)</f>
        <v>60.028999328613281</v>
      </c>
      <c r="D197" s="9">
        <f>LOOKUP(B197,Data!$A$6:$A$1806,Data!C$6:C$1806)</f>
        <v>553.5313720703125</v>
      </c>
      <c r="G197">
        <f t="shared" si="29"/>
        <v>550</v>
      </c>
      <c r="H197" s="20">
        <f t="shared" si="26"/>
        <v>-2.2124139246747188</v>
      </c>
      <c r="I197" s="9">
        <f t="shared" si="27"/>
        <v>-0.10326371997863357</v>
      </c>
      <c r="J197" s="9">
        <f t="shared" si="28"/>
        <v>6.9598388671874997E-2</v>
      </c>
      <c r="K197" s="9"/>
      <c r="L197" s="9">
        <f t="shared" si="24"/>
        <v>0</v>
      </c>
      <c r="M197" s="9">
        <f t="shared" si="23"/>
        <v>535.01637343757909</v>
      </c>
      <c r="N197" s="9"/>
      <c r="O197" s="9"/>
      <c r="P197" s="9">
        <f t="shared" si="25"/>
        <v>551.77184369232862</v>
      </c>
      <c r="Q197" s="9"/>
      <c r="R197" s="10"/>
      <c r="S197" s="10"/>
      <c r="T197" s="9"/>
      <c r="U197" s="10"/>
    </row>
    <row r="198" spans="2:21" x14ac:dyDescent="0.25">
      <c r="B198" s="6">
        <f t="shared" si="30"/>
        <v>40626.585486110889</v>
      </c>
      <c r="C198">
        <f>LOOKUP(B198,Data!$A$6:$A$1806,Data!B$6:B$1806)</f>
        <v>60.033000946044922</v>
      </c>
      <c r="D198" s="9">
        <f>LOOKUP(B198,Data!$A$6:$A$1806,Data!C$6:C$1806)</f>
        <v>553.5313720703125</v>
      </c>
      <c r="G198">
        <f t="shared" si="29"/>
        <v>550</v>
      </c>
      <c r="H198" s="20">
        <f t="shared" si="26"/>
        <v>-2.9502247149537482</v>
      </c>
      <c r="I198" s="9">
        <f t="shared" si="27"/>
        <v>-0.47336864932539846</v>
      </c>
      <c r="J198" s="9">
        <f t="shared" si="28"/>
        <v>7.9202270507812492E-2</v>
      </c>
      <c r="K198" s="9"/>
      <c r="L198" s="9">
        <f t="shared" si="24"/>
        <v>0</v>
      </c>
      <c r="M198" s="9">
        <f t="shared" si="23"/>
        <v>534.64626850823231</v>
      </c>
      <c r="N198" s="9"/>
      <c r="O198" s="9"/>
      <c r="P198" s="9">
        <f t="shared" si="25"/>
        <v>551.77184369232862</v>
      </c>
      <c r="Q198" s="9"/>
      <c r="R198" s="10"/>
      <c r="S198" s="10"/>
      <c r="T198" s="9"/>
      <c r="U198" s="10"/>
    </row>
    <row r="199" spans="2:21" x14ac:dyDescent="0.25">
      <c r="B199" s="6">
        <f t="shared" si="30"/>
        <v>40626.585509259035</v>
      </c>
      <c r="C199">
        <f>LOOKUP(B199,Data!$A$6:$A$1806,Data!B$6:B$1806)</f>
        <v>60.037998199462891</v>
      </c>
      <c r="D199" s="9">
        <f>LOOKUP(B199,Data!$A$6:$A$1806,Data!C$6:C$1806)</f>
        <v>554.5706787109375</v>
      </c>
      <c r="G199">
        <f t="shared" si="29"/>
        <v>550</v>
      </c>
      <c r="H199" s="20">
        <f t="shared" si="26"/>
        <v>-3.8716090193060153</v>
      </c>
      <c r="I199" s="9">
        <f t="shared" si="27"/>
        <v>-0.9151398974228786</v>
      </c>
      <c r="J199" s="9">
        <f t="shared" si="28"/>
        <v>9.1195678710937492E-2</v>
      </c>
      <c r="K199" s="9"/>
      <c r="L199" s="9">
        <f t="shared" si="24"/>
        <v>0</v>
      </c>
      <c r="M199" s="9">
        <f t="shared" si="23"/>
        <v>534.20449726013487</v>
      </c>
      <c r="N199" s="9"/>
      <c r="O199" s="9"/>
      <c r="P199" s="9">
        <f t="shared" si="25"/>
        <v>551.77184369232862</v>
      </c>
      <c r="Q199" s="9"/>
      <c r="R199" s="10"/>
      <c r="S199" s="10"/>
      <c r="T199" s="9"/>
      <c r="U199" s="10"/>
    </row>
    <row r="200" spans="2:21" x14ac:dyDescent="0.25">
      <c r="B200" s="6">
        <f t="shared" si="30"/>
        <v>40626.585532407182</v>
      </c>
      <c r="C200">
        <f>LOOKUP(B200,Data!$A$6:$A$1806,Data!B$6:B$1806)</f>
        <v>60.034000396728516</v>
      </c>
      <c r="D200" s="9">
        <f>LOOKUP(B200,Data!$A$6:$A$1806,Data!C$6:C$1806)</f>
        <v>554.5706787109375</v>
      </c>
      <c r="G200">
        <f t="shared" si="29"/>
        <v>550</v>
      </c>
      <c r="H200" s="20">
        <f t="shared" si="26"/>
        <v>-3.134501575824201</v>
      </c>
      <c r="I200" s="9">
        <f t="shared" si="27"/>
        <v>-1.2036569156150505</v>
      </c>
      <c r="J200" s="9">
        <f t="shared" si="28"/>
        <v>8.1600952148437503E-2</v>
      </c>
      <c r="K200" s="9"/>
      <c r="L200" s="9">
        <f t="shared" si="24"/>
        <v>0</v>
      </c>
      <c r="M200" s="9">
        <f t="shared" si="23"/>
        <v>533.91598024194275</v>
      </c>
      <c r="N200" s="9"/>
      <c r="O200" s="9"/>
      <c r="P200" s="9">
        <f t="shared" si="25"/>
        <v>551.77184369232862</v>
      </c>
      <c r="Q200" s="9"/>
      <c r="R200" s="10"/>
      <c r="S200" s="10"/>
      <c r="T200" s="9"/>
      <c r="U200" s="10"/>
    </row>
    <row r="201" spans="2:21" x14ac:dyDescent="0.25">
      <c r="B201" s="6">
        <f t="shared" si="30"/>
        <v>40626.585555555328</v>
      </c>
      <c r="C201">
        <f>LOOKUP(B201,Data!$A$6:$A$1806,Data!B$6:B$1806)</f>
        <v>60.036998748779297</v>
      </c>
      <c r="D201" s="9">
        <f>LOOKUP(B201,Data!$A$6:$A$1806,Data!C$6:C$1806)</f>
        <v>552.4359130859375</v>
      </c>
      <c r="G201">
        <f t="shared" si="29"/>
        <v>550</v>
      </c>
      <c r="H201" s="20">
        <f t="shared" si="26"/>
        <v>-3.6873321584355616</v>
      </c>
      <c r="I201" s="9">
        <f t="shared" si="27"/>
        <v>-1.5265346971817171</v>
      </c>
      <c r="J201" s="9">
        <f t="shared" si="28"/>
        <v>8.8796997070312494E-2</v>
      </c>
      <c r="K201" s="9"/>
      <c r="L201" s="9">
        <f t="shared" si="24"/>
        <v>0</v>
      </c>
      <c r="M201" s="9">
        <f t="shared" si="23"/>
        <v>533.59310246037603</v>
      </c>
      <c r="N201" s="9"/>
      <c r="O201" s="9"/>
      <c r="P201" s="9">
        <f t="shared" si="25"/>
        <v>551.77184369232862</v>
      </c>
      <c r="Q201" s="9"/>
      <c r="R201" s="10"/>
      <c r="S201" s="10"/>
      <c r="T201" s="9"/>
      <c r="U201" s="10"/>
    </row>
    <row r="202" spans="2:21" x14ac:dyDescent="0.25">
      <c r="B202" s="6">
        <f t="shared" si="30"/>
        <v>40626.585578703474</v>
      </c>
      <c r="C202">
        <f>LOOKUP(B202,Data!$A$6:$A$1806,Data!B$6:B$1806)</f>
        <v>60.03900146484375</v>
      </c>
      <c r="D202" s="9">
        <f>LOOKUP(B202,Data!$A$6:$A$1806,Data!C$6:C$1806)</f>
        <v>552.4359130859375</v>
      </c>
      <c r="G202">
        <f t="shared" si="29"/>
        <v>550</v>
      </c>
      <c r="H202" s="20">
        <f t="shared" si="26"/>
        <v>-4.0565892269736841</v>
      </c>
      <c r="I202" s="9">
        <f t="shared" si="27"/>
        <v>-1.8554417860546728</v>
      </c>
      <c r="J202" s="9">
        <f t="shared" si="28"/>
        <v>9.3603515624999994E-2</v>
      </c>
      <c r="K202" s="9"/>
      <c r="L202" s="9">
        <f t="shared" si="24"/>
        <v>0</v>
      </c>
      <c r="M202" s="9">
        <f t="shared" si="23"/>
        <v>533.26419537150309</v>
      </c>
      <c r="N202" s="9"/>
      <c r="O202" s="9"/>
      <c r="P202" s="9">
        <f t="shared" si="25"/>
        <v>551.77184369232862</v>
      </c>
      <c r="Q202" s="9"/>
      <c r="R202" s="10"/>
      <c r="S202" s="10"/>
      <c r="T202" s="9"/>
      <c r="U202" s="10"/>
    </row>
    <row r="203" spans="2:21" x14ac:dyDescent="0.25">
      <c r="B203" s="6">
        <f t="shared" si="30"/>
        <v>40626.585601851621</v>
      </c>
      <c r="C203">
        <f>LOOKUP(B203,Data!$A$6:$A$1806,Data!B$6:B$1806)</f>
        <v>60.03900146484375</v>
      </c>
      <c r="D203" s="9">
        <f>LOOKUP(B203,Data!$A$6:$A$1806,Data!C$6:C$1806)</f>
        <v>549.16143798828125</v>
      </c>
      <c r="G203">
        <f t="shared" si="29"/>
        <v>550</v>
      </c>
      <c r="H203" s="20">
        <f t="shared" si="26"/>
        <v>-4.0565892269736841</v>
      </c>
      <c r="I203" s="9">
        <f t="shared" si="27"/>
        <v>-2.1415909533741444</v>
      </c>
      <c r="J203" s="9">
        <f t="shared" si="28"/>
        <v>9.3603515624999994E-2</v>
      </c>
      <c r="K203" s="9"/>
      <c r="L203" s="9">
        <f t="shared" si="24"/>
        <v>0</v>
      </c>
      <c r="M203" s="9">
        <f t="shared" si="23"/>
        <v>532.97804620418367</v>
      </c>
      <c r="N203" s="9"/>
      <c r="O203" s="9"/>
      <c r="P203" s="9">
        <f t="shared" si="25"/>
        <v>551.77184369232862</v>
      </c>
      <c r="Q203" s="9"/>
      <c r="R203" s="10"/>
      <c r="S203" s="10"/>
      <c r="T203" s="9"/>
      <c r="U203" s="10"/>
    </row>
    <row r="204" spans="2:21" x14ac:dyDescent="0.25">
      <c r="B204" s="6">
        <f t="shared" si="30"/>
        <v>40626.585624999767</v>
      </c>
      <c r="C204">
        <f>LOOKUP(B204,Data!$A$6:$A$1806,Data!B$6:B$1806)</f>
        <v>60.041999816894531</v>
      </c>
      <c r="D204" s="9">
        <f>LOOKUP(B204,Data!$A$6:$A$1806,Data!C$6:C$1806)</f>
        <v>549.16143798828125</v>
      </c>
      <c r="G204">
        <f t="shared" si="29"/>
        <v>550</v>
      </c>
      <c r="H204" s="20">
        <f t="shared" si="26"/>
        <v>-4.6094198095850443</v>
      </c>
      <c r="I204" s="9">
        <f t="shared" si="27"/>
        <v>-2.4624087046815615</v>
      </c>
      <c r="J204" s="9">
        <f t="shared" si="28"/>
        <v>0.100799560546875</v>
      </c>
      <c r="K204" s="9"/>
      <c r="L204" s="9">
        <f t="shared" si="24"/>
        <v>0</v>
      </c>
      <c r="M204" s="9">
        <f t="shared" si="23"/>
        <v>532.65722845287621</v>
      </c>
      <c r="N204" s="9"/>
      <c r="O204" s="9"/>
      <c r="P204" s="9">
        <f t="shared" si="25"/>
        <v>551.77184369232862</v>
      </c>
      <c r="Q204" s="9"/>
      <c r="R204" s="10"/>
      <c r="S204" s="10"/>
      <c r="T204" s="9"/>
      <c r="U204" s="10"/>
    </row>
    <row r="205" spans="2:21" x14ac:dyDescent="0.25">
      <c r="B205" s="6">
        <f t="shared" si="30"/>
        <v>40626.585648147913</v>
      </c>
      <c r="C205">
        <f>LOOKUP(B205,Data!$A$6:$A$1806,Data!B$6:B$1806)</f>
        <v>60.041000366210938</v>
      </c>
      <c r="D205" s="9">
        <f>LOOKUP(B205,Data!$A$6:$A$1806,Data!C$6:C$1806)</f>
        <v>547.9405517578125</v>
      </c>
      <c r="G205">
        <f t="shared" si="29"/>
        <v>550</v>
      </c>
      <c r="H205" s="20">
        <f t="shared" si="26"/>
        <v>-4.4251429487145906</v>
      </c>
      <c r="I205" s="9">
        <f t="shared" si="27"/>
        <v>-2.7175641564058548</v>
      </c>
      <c r="J205" s="9">
        <f t="shared" si="28"/>
        <v>9.8400878906250003E-2</v>
      </c>
      <c r="K205" s="9"/>
      <c r="L205" s="9">
        <f t="shared" si="24"/>
        <v>0</v>
      </c>
      <c r="M205" s="9">
        <f t="shared" si="23"/>
        <v>532.40207300115196</v>
      </c>
      <c r="N205" s="9"/>
      <c r="O205" s="9"/>
      <c r="P205" s="9">
        <f t="shared" si="25"/>
        <v>551.77184369232862</v>
      </c>
      <c r="Q205" s="9"/>
      <c r="R205" s="10"/>
      <c r="S205" s="10"/>
      <c r="T205" s="9"/>
      <c r="U205" s="10"/>
    </row>
    <row r="206" spans="2:21" x14ac:dyDescent="0.25">
      <c r="B206" s="6">
        <f t="shared" si="30"/>
        <v>40626.585671296059</v>
      </c>
      <c r="C206">
        <f>LOOKUP(B206,Data!$A$6:$A$1806,Data!B$6:B$1806)</f>
        <v>60.042999267578125</v>
      </c>
      <c r="D206" s="9">
        <f>LOOKUP(B206,Data!$A$6:$A$1806,Data!C$6:C$1806)</f>
        <v>547.9405517578125</v>
      </c>
      <c r="G206">
        <f t="shared" si="29"/>
        <v>550</v>
      </c>
      <c r="H206" s="20">
        <f t="shared" si="26"/>
        <v>-4.793696670455498</v>
      </c>
      <c r="I206" s="9">
        <f t="shared" si="27"/>
        <v>-2.9874613832323083</v>
      </c>
      <c r="J206" s="9">
        <f t="shared" si="28"/>
        <v>0.1031982421875</v>
      </c>
      <c r="K206" s="9"/>
      <c r="L206" s="9">
        <f t="shared" si="24"/>
        <v>0</v>
      </c>
      <c r="M206" s="9">
        <f t="shared" si="23"/>
        <v>532.13217577432556</v>
      </c>
      <c r="N206" s="9"/>
      <c r="O206" s="9"/>
      <c r="P206" s="9">
        <f t="shared" si="25"/>
        <v>551.77184369232862</v>
      </c>
      <c r="Q206" s="9"/>
      <c r="R206" s="10"/>
      <c r="S206" s="10"/>
      <c r="T206" s="9"/>
      <c r="U206" s="10"/>
    </row>
    <row r="207" spans="2:21" x14ac:dyDescent="0.25">
      <c r="B207" s="6">
        <f t="shared" si="30"/>
        <v>40626.585694444206</v>
      </c>
      <c r="C207">
        <f>LOOKUP(B207,Data!$A$6:$A$1806,Data!B$6:B$1806)</f>
        <v>60.041000366210938</v>
      </c>
      <c r="D207" s="9">
        <f>LOOKUP(B207,Data!$A$6:$A$1806,Data!C$6:C$1806)</f>
        <v>549.349853515625</v>
      </c>
      <c r="G207">
        <f t="shared" si="29"/>
        <v>550</v>
      </c>
      <c r="H207" s="20">
        <f t="shared" si="26"/>
        <v>-4.4251429487145906</v>
      </c>
      <c r="I207" s="9">
        <f t="shared" si="27"/>
        <v>-3.1743599867450047</v>
      </c>
      <c r="J207" s="9">
        <f t="shared" si="28"/>
        <v>9.8400878906250003E-2</v>
      </c>
      <c r="K207" s="9"/>
      <c r="L207" s="9">
        <f t="shared" si="24"/>
        <v>0</v>
      </c>
      <c r="M207" s="9">
        <f t="shared" ref="M207:M270" si="31">IF((M206+L207+(I207-I206))&gt;G207,G207,IF((M206+L207+(I207-I206))&lt;L$15,M206+L207,M206+L207+(I207-I206)))</f>
        <v>531.94527717081291</v>
      </c>
      <c r="N207" s="9"/>
      <c r="O207" s="9"/>
      <c r="P207" s="9">
        <f t="shared" si="25"/>
        <v>551.77184369232862</v>
      </c>
      <c r="Q207" s="9"/>
      <c r="R207" s="10"/>
      <c r="S207" s="10"/>
      <c r="T207" s="9"/>
      <c r="U207" s="10"/>
    </row>
    <row r="208" spans="2:21" x14ac:dyDescent="0.25">
      <c r="B208" s="6">
        <f t="shared" si="30"/>
        <v>40626.585717592352</v>
      </c>
      <c r="C208">
        <f>LOOKUP(B208,Data!$A$6:$A$1806,Data!B$6:B$1806)</f>
        <v>60.042999267578125</v>
      </c>
      <c r="D208" s="9">
        <f>LOOKUP(B208,Data!$A$6:$A$1806,Data!C$6:C$1806)</f>
        <v>549.349853515625</v>
      </c>
      <c r="G208">
        <f t="shared" si="29"/>
        <v>550</v>
      </c>
      <c r="H208" s="20">
        <f t="shared" si="26"/>
        <v>-4.793696670455498</v>
      </c>
      <c r="I208" s="9">
        <f t="shared" si="27"/>
        <v>-3.3848737556273689</v>
      </c>
      <c r="J208" s="9">
        <f t="shared" si="28"/>
        <v>0.1031982421875</v>
      </c>
      <c r="K208" s="9"/>
      <c r="L208" s="9">
        <f t="shared" ref="L208:L271" si="32">IF(B208&gt;G$3,0,(K$21*0.000023148/K$22))</f>
        <v>0</v>
      </c>
      <c r="M208" s="9">
        <f t="shared" si="31"/>
        <v>531.73476340193054</v>
      </c>
      <c r="N208" s="9"/>
      <c r="O208" s="9"/>
      <c r="P208" s="9">
        <f t="shared" si="25"/>
        <v>551.77184369232862</v>
      </c>
      <c r="Q208" s="9"/>
      <c r="R208" s="10"/>
      <c r="S208" s="10"/>
      <c r="T208" s="9"/>
      <c r="U208" s="10"/>
    </row>
    <row r="209" spans="2:21" x14ac:dyDescent="0.25">
      <c r="B209" s="6">
        <f t="shared" si="30"/>
        <v>40626.585740740498</v>
      </c>
      <c r="C209">
        <f>LOOKUP(B209,Data!$A$6:$A$1806,Data!B$6:B$1806)</f>
        <v>60.043998718261719</v>
      </c>
      <c r="D209" s="9">
        <f>LOOKUP(B209,Data!$A$6:$A$1806,Data!C$6:C$1806)</f>
        <v>548.929931640625</v>
      </c>
      <c r="G209">
        <f t="shared" si="29"/>
        <v>550</v>
      </c>
      <c r="H209" s="20">
        <f t="shared" si="26"/>
        <v>-4.9779735313259517</v>
      </c>
      <c r="I209" s="9">
        <f t="shared" si="27"/>
        <v>-3.591976726468185</v>
      </c>
      <c r="J209" s="9">
        <f t="shared" si="28"/>
        <v>0.10559692382812499</v>
      </c>
      <c r="K209" s="9"/>
      <c r="L209" s="9">
        <f t="shared" si="32"/>
        <v>0</v>
      </c>
      <c r="M209" s="9">
        <f t="shared" si="31"/>
        <v>531.52766043108977</v>
      </c>
      <c r="N209" s="9"/>
      <c r="O209" s="9"/>
      <c r="P209" s="9">
        <f t="shared" si="25"/>
        <v>551.77184369232862</v>
      </c>
      <c r="Q209" s="9"/>
      <c r="R209" s="10"/>
      <c r="S209" s="10"/>
      <c r="T209" s="9"/>
      <c r="U209" s="10"/>
    </row>
    <row r="210" spans="2:21" x14ac:dyDescent="0.25">
      <c r="B210" s="6">
        <f t="shared" si="30"/>
        <v>40626.585763888645</v>
      </c>
      <c r="C210">
        <f>LOOKUP(B210,Data!$A$6:$A$1806,Data!B$6:B$1806)</f>
        <v>60.046001434326172</v>
      </c>
      <c r="D210" s="9">
        <f>LOOKUP(B210,Data!$A$6:$A$1806,Data!C$6:C$1806)</f>
        <v>548.929931640625</v>
      </c>
      <c r="G210">
        <f t="shared" si="29"/>
        <v>550</v>
      </c>
      <c r="H210" s="20">
        <f t="shared" si="26"/>
        <v>-5.3472305998640728</v>
      </c>
      <c r="I210" s="9">
        <f t="shared" si="27"/>
        <v>-3.8201597300096504</v>
      </c>
      <c r="J210" s="9">
        <f t="shared" si="28"/>
        <v>0.11040344238281249</v>
      </c>
      <c r="K210" s="9"/>
      <c r="L210" s="9">
        <f t="shared" si="32"/>
        <v>0</v>
      </c>
      <c r="M210" s="9">
        <f t="shared" si="31"/>
        <v>531.29947742754825</v>
      </c>
      <c r="N210" s="9"/>
      <c r="O210" s="9"/>
      <c r="P210" s="9">
        <f t="shared" ref="P210:P273" si="33">P209+L210</f>
        <v>551.77184369232862</v>
      </c>
      <c r="Q210" s="9"/>
      <c r="R210" s="10"/>
      <c r="S210" s="10"/>
      <c r="T210" s="9"/>
      <c r="U210" s="10"/>
    </row>
    <row r="211" spans="2:21" x14ac:dyDescent="0.25">
      <c r="B211" s="6">
        <f t="shared" si="30"/>
        <v>40626.585787036791</v>
      </c>
      <c r="C211">
        <f>LOOKUP(B211,Data!$A$6:$A$1806,Data!B$6:B$1806)</f>
        <v>60.042999267578125</v>
      </c>
      <c r="D211" s="9">
        <f>LOOKUP(B211,Data!$A$6:$A$1806,Data!C$6:C$1806)</f>
        <v>549.89166259765625</v>
      </c>
      <c r="G211">
        <f t="shared" si="29"/>
        <v>550</v>
      </c>
      <c r="H211" s="20">
        <f t="shared" si="26"/>
        <v>-4.793696670455498</v>
      </c>
      <c r="I211" s="9">
        <f t="shared" si="27"/>
        <v>-3.9467195322676107</v>
      </c>
      <c r="J211" s="9">
        <f t="shared" si="28"/>
        <v>0.1031982421875</v>
      </c>
      <c r="K211" s="9"/>
      <c r="L211" s="9">
        <f t="shared" si="32"/>
        <v>0</v>
      </c>
      <c r="M211" s="9">
        <f t="shared" si="31"/>
        <v>531.17291762529032</v>
      </c>
      <c r="N211" s="9"/>
      <c r="O211" s="9"/>
      <c r="P211" s="9">
        <f t="shared" si="33"/>
        <v>551.77184369232862</v>
      </c>
      <c r="Q211" s="9"/>
      <c r="R211" s="10"/>
      <c r="S211" s="10"/>
      <c r="T211" s="9"/>
      <c r="U211" s="10"/>
    </row>
    <row r="212" spans="2:21" x14ac:dyDescent="0.25">
      <c r="B212" s="6">
        <f t="shared" si="30"/>
        <v>40626.585810184937</v>
      </c>
      <c r="C212">
        <f>LOOKUP(B212,Data!$A$6:$A$1806,Data!B$6:B$1806)</f>
        <v>60.037998199462891</v>
      </c>
      <c r="D212" s="9">
        <f>LOOKUP(B212,Data!$A$6:$A$1806,Data!C$6:C$1806)</f>
        <v>549.89166259765625</v>
      </c>
      <c r="G212">
        <f t="shared" si="29"/>
        <v>550</v>
      </c>
      <c r="H212" s="20">
        <f t="shared" si="26"/>
        <v>-3.8716090193060153</v>
      </c>
      <c r="I212" s="9">
        <f t="shared" si="27"/>
        <v>-3.9369551655826029</v>
      </c>
      <c r="J212" s="9">
        <f t="shared" si="28"/>
        <v>9.1195678710937492E-2</v>
      </c>
      <c r="K212" s="9"/>
      <c r="L212" s="9">
        <f t="shared" si="32"/>
        <v>0</v>
      </c>
      <c r="M212" s="9">
        <f t="shared" si="31"/>
        <v>531.1826819919753</v>
      </c>
      <c r="N212" s="9"/>
      <c r="O212" s="9"/>
      <c r="P212" s="9">
        <f t="shared" si="33"/>
        <v>551.77184369232862</v>
      </c>
      <c r="Q212" s="9"/>
      <c r="R212" s="10"/>
      <c r="S212" s="10"/>
      <c r="T212" s="9"/>
      <c r="U212" s="10"/>
    </row>
    <row r="213" spans="2:21" x14ac:dyDescent="0.25">
      <c r="B213" s="6">
        <f t="shared" si="30"/>
        <v>40626.585833333083</v>
      </c>
      <c r="C213">
        <f>LOOKUP(B213,Data!$A$6:$A$1806,Data!B$6:B$1806)</f>
        <v>60.03900146484375</v>
      </c>
      <c r="D213" s="9">
        <f>LOOKUP(B213,Data!$A$6:$A$1806,Data!C$6:C$1806)</f>
        <v>550.06658935546875</v>
      </c>
      <c r="G213">
        <f t="shared" si="29"/>
        <v>550</v>
      </c>
      <c r="H213" s="20">
        <f t="shared" si="26"/>
        <v>-4.0565892269736841</v>
      </c>
      <c r="I213" s="9">
        <f t="shared" si="27"/>
        <v>-3.9525075935634435</v>
      </c>
      <c r="J213" s="9">
        <f t="shared" si="28"/>
        <v>9.3603515624999994E-2</v>
      </c>
      <c r="K213" s="9"/>
      <c r="L213" s="9">
        <f t="shared" si="32"/>
        <v>0</v>
      </c>
      <c r="M213" s="9">
        <f t="shared" si="31"/>
        <v>531.16712956399442</v>
      </c>
      <c r="N213" s="9"/>
      <c r="O213" s="9"/>
      <c r="P213" s="9">
        <f t="shared" si="33"/>
        <v>551.77184369232862</v>
      </c>
      <c r="Q213" s="9"/>
      <c r="R213" s="10"/>
      <c r="S213" s="10"/>
      <c r="T213" s="9"/>
      <c r="U213" s="10"/>
    </row>
    <row r="214" spans="2:21" x14ac:dyDescent="0.25">
      <c r="B214" s="6">
        <f t="shared" si="30"/>
        <v>40626.58585648123</v>
      </c>
      <c r="C214">
        <f>LOOKUP(B214,Data!$A$6:$A$1806,Data!B$6:B$1806)</f>
        <v>60.036998748779297</v>
      </c>
      <c r="D214" s="9">
        <f>LOOKUP(B214,Data!$A$6:$A$1806,Data!C$6:C$1806)</f>
        <v>550.06658935546875</v>
      </c>
      <c r="G214">
        <f t="shared" si="29"/>
        <v>550</v>
      </c>
      <c r="H214" s="20">
        <f t="shared" si="26"/>
        <v>-3.6873321584355616</v>
      </c>
      <c r="I214" s="9">
        <f t="shared" si="27"/>
        <v>-3.9180347869968188</v>
      </c>
      <c r="J214" s="9">
        <f t="shared" si="28"/>
        <v>8.8796997070312494E-2</v>
      </c>
      <c r="K214" s="9"/>
      <c r="L214" s="9">
        <f t="shared" si="32"/>
        <v>0</v>
      </c>
      <c r="M214" s="9">
        <f t="shared" si="31"/>
        <v>531.20160237056109</v>
      </c>
      <c r="N214" s="9"/>
      <c r="O214" s="9"/>
      <c r="P214" s="9">
        <f t="shared" si="33"/>
        <v>551.77184369232862</v>
      </c>
      <c r="Q214" s="9"/>
      <c r="R214" s="10"/>
      <c r="S214" s="10"/>
      <c r="T214" s="9"/>
      <c r="U214" s="10"/>
    </row>
    <row r="215" spans="2:21" x14ac:dyDescent="0.25">
      <c r="B215" s="6">
        <f t="shared" si="30"/>
        <v>40626.585879629376</v>
      </c>
      <c r="C215">
        <f>LOOKUP(B215,Data!$A$6:$A$1806,Data!B$6:B$1806)</f>
        <v>60.034000396728516</v>
      </c>
      <c r="D215" s="9">
        <f>LOOKUP(B215,Data!$A$6:$A$1806,Data!C$6:C$1806)</f>
        <v>550.56585693359375</v>
      </c>
      <c r="G215">
        <f t="shared" si="29"/>
        <v>550</v>
      </c>
      <c r="H215" s="20">
        <f t="shared" si="26"/>
        <v>-3.134501575824201</v>
      </c>
      <c r="I215" s="9">
        <f t="shared" si="27"/>
        <v>-3.8161754695443788</v>
      </c>
      <c r="J215" s="9">
        <f t="shared" si="28"/>
        <v>8.1600952148437503E-2</v>
      </c>
      <c r="K215" s="9"/>
      <c r="L215" s="9">
        <f t="shared" si="32"/>
        <v>0</v>
      </c>
      <c r="M215" s="9">
        <f t="shared" si="31"/>
        <v>531.3034616880135</v>
      </c>
      <c r="N215" s="9"/>
      <c r="O215" s="9"/>
      <c r="P215" s="9">
        <f t="shared" si="33"/>
        <v>551.77184369232862</v>
      </c>
      <c r="Q215" s="9"/>
      <c r="R215" s="10"/>
      <c r="S215" s="10"/>
      <c r="T215" s="9"/>
      <c r="U215" s="10"/>
    </row>
    <row r="216" spans="2:21" x14ac:dyDescent="0.25">
      <c r="B216" s="6">
        <f t="shared" si="30"/>
        <v>40626.585902777522</v>
      </c>
      <c r="C216">
        <f>LOOKUP(B216,Data!$A$6:$A$1806,Data!B$6:B$1806)</f>
        <v>60.035999298095703</v>
      </c>
      <c r="D216" s="9">
        <f>LOOKUP(B216,Data!$A$6:$A$1806,Data!C$6:C$1806)</f>
        <v>550.56585693359375</v>
      </c>
      <c r="G216">
        <f t="shared" si="29"/>
        <v>550</v>
      </c>
      <c r="H216" s="20">
        <f t="shared" si="26"/>
        <v>-3.5030552975651084</v>
      </c>
      <c r="I216" s="9">
        <f t="shared" si="27"/>
        <v>-3.7754698471870736</v>
      </c>
      <c r="J216" s="9">
        <f t="shared" si="28"/>
        <v>8.6398315429687497E-2</v>
      </c>
      <c r="K216" s="9"/>
      <c r="L216" s="9">
        <f t="shared" si="32"/>
        <v>0</v>
      </c>
      <c r="M216" s="9">
        <f t="shared" si="31"/>
        <v>531.34416731037084</v>
      </c>
      <c r="N216" s="9"/>
      <c r="O216" s="9"/>
      <c r="P216" s="9">
        <f t="shared" si="33"/>
        <v>551.77184369232862</v>
      </c>
      <c r="Q216" s="9"/>
      <c r="R216" s="10"/>
      <c r="S216" s="10"/>
      <c r="T216" s="9"/>
      <c r="U216" s="10"/>
    </row>
    <row r="217" spans="2:21" x14ac:dyDescent="0.25">
      <c r="B217" s="6">
        <f t="shared" si="30"/>
        <v>40626.585925925669</v>
      </c>
      <c r="C217">
        <f>LOOKUP(B217,Data!$A$6:$A$1806,Data!B$6:B$1806)</f>
        <v>60.034000396728516</v>
      </c>
      <c r="D217" s="9">
        <f>LOOKUP(B217,Data!$A$6:$A$1806,Data!C$6:C$1806)</f>
        <v>550.22723388671875</v>
      </c>
      <c r="G217">
        <f t="shared" si="29"/>
        <v>550</v>
      </c>
      <c r="H217" s="20">
        <f t="shared" si="26"/>
        <v>-3.134501575824201</v>
      </c>
      <c r="I217" s="9">
        <f t="shared" si="27"/>
        <v>-3.6921439719099003</v>
      </c>
      <c r="J217" s="9">
        <f t="shared" si="28"/>
        <v>8.1600952148437503E-2</v>
      </c>
      <c r="K217" s="9"/>
      <c r="L217" s="9">
        <f t="shared" si="32"/>
        <v>0</v>
      </c>
      <c r="M217" s="9">
        <f t="shared" si="31"/>
        <v>531.42749318564802</v>
      </c>
      <c r="N217" s="9"/>
      <c r="O217" s="9"/>
      <c r="P217" s="9">
        <f t="shared" si="33"/>
        <v>551.77184369232862</v>
      </c>
      <c r="Q217" s="9"/>
      <c r="R217" s="10"/>
      <c r="S217" s="10"/>
      <c r="T217" s="9"/>
      <c r="U217" s="10"/>
    </row>
    <row r="218" spans="2:21" x14ac:dyDescent="0.25">
      <c r="B218" s="6">
        <f t="shared" si="30"/>
        <v>40626.585949073815</v>
      </c>
      <c r="C218">
        <f>LOOKUP(B218,Data!$A$6:$A$1806,Data!B$6:B$1806)</f>
        <v>60.035999298095703</v>
      </c>
      <c r="D218" s="9">
        <f>LOOKUP(B218,Data!$A$6:$A$1806,Data!C$6:C$1806)</f>
        <v>550.22723388671875</v>
      </c>
      <c r="G218">
        <f t="shared" si="29"/>
        <v>550</v>
      </c>
      <c r="H218" s="20">
        <f t="shared" si="26"/>
        <v>-3.5030552975651084</v>
      </c>
      <c r="I218" s="9">
        <f t="shared" si="27"/>
        <v>-3.6675624442450774</v>
      </c>
      <c r="J218" s="9">
        <f t="shared" si="28"/>
        <v>8.6398315429687497E-2</v>
      </c>
      <c r="K218" s="9"/>
      <c r="L218" s="9">
        <f t="shared" si="32"/>
        <v>0</v>
      </c>
      <c r="M218" s="9">
        <f t="shared" si="31"/>
        <v>531.45207471331287</v>
      </c>
      <c r="N218" s="9"/>
      <c r="O218" s="9"/>
      <c r="P218" s="9">
        <f t="shared" si="33"/>
        <v>551.77184369232862</v>
      </c>
      <c r="Q218" s="9"/>
      <c r="R218" s="10"/>
      <c r="S218" s="10"/>
      <c r="T218" s="9"/>
      <c r="U218" s="10"/>
    </row>
    <row r="219" spans="2:21" x14ac:dyDescent="0.25">
      <c r="B219" s="6">
        <f t="shared" si="30"/>
        <v>40626.585972221961</v>
      </c>
      <c r="C219">
        <f>LOOKUP(B219,Data!$A$6:$A$1806,Data!B$6:B$1806)</f>
        <v>60.034999847412109</v>
      </c>
      <c r="D219" s="9">
        <f>LOOKUP(B219,Data!$A$6:$A$1806,Data!C$6:C$1806)</f>
        <v>551.49072265625</v>
      </c>
      <c r="G219">
        <f t="shared" si="29"/>
        <v>550</v>
      </c>
      <c r="H219" s="20">
        <f t="shared" si="26"/>
        <v>-3.3187784366946547</v>
      </c>
      <c r="I219" s="9">
        <f t="shared" si="27"/>
        <v>-3.6222205232635227</v>
      </c>
      <c r="J219" s="9">
        <f t="shared" si="28"/>
        <v>8.39996337890625E-2</v>
      </c>
      <c r="K219" s="9"/>
      <c r="L219" s="9">
        <f t="shared" si="32"/>
        <v>0</v>
      </c>
      <c r="M219" s="9">
        <f t="shared" si="31"/>
        <v>531.49741663429438</v>
      </c>
      <c r="N219" s="9"/>
      <c r="O219" s="9"/>
      <c r="P219" s="9">
        <f t="shared" si="33"/>
        <v>551.77184369232862</v>
      </c>
      <c r="Q219" s="9"/>
      <c r="R219" s="10"/>
      <c r="S219" s="10"/>
      <c r="T219" s="9"/>
      <c r="U219" s="10"/>
    </row>
    <row r="220" spans="2:21" x14ac:dyDescent="0.25">
      <c r="B220" s="6">
        <f t="shared" si="30"/>
        <v>40626.585995370107</v>
      </c>
      <c r="C220">
        <f>LOOKUP(B220,Data!$A$6:$A$1806,Data!B$6:B$1806)</f>
        <v>60.033000946044922</v>
      </c>
      <c r="D220" s="9">
        <f>LOOKUP(B220,Data!$A$6:$A$1806,Data!C$6:C$1806)</f>
        <v>551.49072265625</v>
      </c>
      <c r="G220">
        <f t="shared" si="29"/>
        <v>550</v>
      </c>
      <c r="H220" s="20">
        <f t="shared" si="26"/>
        <v>-2.9502247149537482</v>
      </c>
      <c r="I220" s="9">
        <f t="shared" si="27"/>
        <v>-3.5348610681832517</v>
      </c>
      <c r="J220" s="9">
        <f t="shared" si="28"/>
        <v>7.9202270507812492E-2</v>
      </c>
      <c r="K220" s="9"/>
      <c r="L220" s="9">
        <f t="shared" si="32"/>
        <v>0</v>
      </c>
      <c r="M220" s="9">
        <f t="shared" si="31"/>
        <v>531.5847760893746</v>
      </c>
      <c r="N220" s="9"/>
      <c r="O220" s="9"/>
      <c r="P220" s="9">
        <f t="shared" si="33"/>
        <v>551.77184369232862</v>
      </c>
      <c r="Q220" s="9"/>
      <c r="R220" s="10"/>
      <c r="S220" s="10"/>
      <c r="T220" s="9"/>
      <c r="U220" s="10"/>
    </row>
    <row r="221" spans="2:21" x14ac:dyDescent="0.25">
      <c r="B221" s="6">
        <f t="shared" si="30"/>
        <v>40626.586018518254</v>
      </c>
      <c r="C221">
        <f>LOOKUP(B221,Data!$A$6:$A$1806,Data!B$6:B$1806)</f>
        <v>60.03900146484375</v>
      </c>
      <c r="D221" s="9">
        <f>LOOKUP(B221,Data!$A$6:$A$1806,Data!C$6:C$1806)</f>
        <v>551.19854736328125</v>
      </c>
      <c r="G221">
        <f t="shared" si="29"/>
        <v>550</v>
      </c>
      <c r="H221" s="20">
        <f t="shared" si="26"/>
        <v>-4.0565892269736841</v>
      </c>
      <c r="I221" s="9">
        <f t="shared" si="27"/>
        <v>-3.6026857288260077</v>
      </c>
      <c r="J221" s="9">
        <f t="shared" si="28"/>
        <v>9.3603515624999994E-2</v>
      </c>
      <c r="K221" s="9"/>
      <c r="L221" s="9">
        <f t="shared" si="32"/>
        <v>0</v>
      </c>
      <c r="M221" s="9">
        <f t="shared" si="31"/>
        <v>531.51695142873189</v>
      </c>
      <c r="N221" s="9"/>
      <c r="O221" s="9"/>
      <c r="P221" s="9">
        <f t="shared" si="33"/>
        <v>551.77184369232862</v>
      </c>
      <c r="Q221" s="9"/>
      <c r="R221" s="10"/>
      <c r="S221" s="10"/>
      <c r="T221" s="9"/>
      <c r="U221" s="10"/>
    </row>
    <row r="222" spans="2:21" x14ac:dyDescent="0.25">
      <c r="B222" s="6">
        <f t="shared" si="30"/>
        <v>40626.5860416664</v>
      </c>
      <c r="C222">
        <f>LOOKUP(B222,Data!$A$6:$A$1806,Data!B$6:B$1806)</f>
        <v>60.041000366210938</v>
      </c>
      <c r="D222" s="9">
        <f>LOOKUP(B222,Data!$A$6:$A$1806,Data!C$6:C$1806)</f>
        <v>551.19854736328125</v>
      </c>
      <c r="G222">
        <f t="shared" si="29"/>
        <v>550</v>
      </c>
      <c r="H222" s="20">
        <f t="shared" si="26"/>
        <v>-4.4251429487145906</v>
      </c>
      <c r="I222" s="9">
        <f t="shared" si="27"/>
        <v>-3.7096051674115236</v>
      </c>
      <c r="J222" s="9">
        <f t="shared" si="28"/>
        <v>9.8400878906250003E-2</v>
      </c>
      <c r="K222" s="9"/>
      <c r="L222" s="9">
        <f t="shared" si="32"/>
        <v>0</v>
      </c>
      <c r="M222" s="9">
        <f t="shared" si="31"/>
        <v>531.41003199014642</v>
      </c>
      <c r="N222" s="9"/>
      <c r="O222" s="9"/>
      <c r="P222" s="9">
        <f t="shared" si="33"/>
        <v>551.77184369232862</v>
      </c>
      <c r="Q222" s="9"/>
      <c r="R222" s="10"/>
      <c r="S222" s="10"/>
      <c r="T222" s="9"/>
      <c r="U222" s="10"/>
    </row>
    <row r="223" spans="2:21" x14ac:dyDescent="0.25">
      <c r="B223" s="6">
        <f t="shared" si="30"/>
        <v>40626.586064814546</v>
      </c>
      <c r="C223">
        <f>LOOKUP(B223,Data!$A$6:$A$1806,Data!B$6:B$1806)</f>
        <v>60.037998199462891</v>
      </c>
      <c r="D223" s="9">
        <f>LOOKUP(B223,Data!$A$6:$A$1806,Data!C$6:C$1806)</f>
        <v>551.098876953125</v>
      </c>
      <c r="G223">
        <f t="shared" si="29"/>
        <v>550</v>
      </c>
      <c r="H223" s="20">
        <f t="shared" si="26"/>
        <v>-3.8716090193060153</v>
      </c>
      <c r="I223" s="9">
        <f t="shared" si="27"/>
        <v>-3.7306656681578074</v>
      </c>
      <c r="J223" s="9">
        <f t="shared" si="28"/>
        <v>9.1195678710937492E-2</v>
      </c>
      <c r="K223" s="9"/>
      <c r="L223" s="9">
        <f t="shared" si="32"/>
        <v>0</v>
      </c>
      <c r="M223" s="9">
        <f t="shared" si="31"/>
        <v>531.38897148940009</v>
      </c>
      <c r="N223" s="9"/>
      <c r="O223" s="9"/>
      <c r="P223" s="9">
        <f t="shared" si="33"/>
        <v>551.77184369232862</v>
      </c>
      <c r="Q223" s="9"/>
      <c r="R223" s="10"/>
      <c r="S223" s="10"/>
      <c r="T223" s="9"/>
      <c r="U223" s="10"/>
    </row>
    <row r="224" spans="2:21" x14ac:dyDescent="0.25">
      <c r="B224" s="6">
        <f t="shared" si="30"/>
        <v>40626.586087962693</v>
      </c>
      <c r="C224">
        <f>LOOKUP(B224,Data!$A$6:$A$1806,Data!B$6:B$1806)</f>
        <v>60.034000396728516</v>
      </c>
      <c r="D224" s="9">
        <f>LOOKUP(B224,Data!$A$6:$A$1806,Data!C$6:C$1806)</f>
        <v>551.098876953125</v>
      </c>
      <c r="G224">
        <f t="shared" si="29"/>
        <v>550</v>
      </c>
      <c r="H224" s="20">
        <f t="shared" si="26"/>
        <v>-3.134501575824201</v>
      </c>
      <c r="I224" s="9">
        <f t="shared" si="27"/>
        <v>-3.6531643361544388</v>
      </c>
      <c r="J224" s="9">
        <f t="shared" si="28"/>
        <v>8.1600952148437503E-2</v>
      </c>
      <c r="K224" s="9"/>
      <c r="L224" s="9">
        <f t="shared" si="32"/>
        <v>0</v>
      </c>
      <c r="M224" s="9">
        <f t="shared" si="31"/>
        <v>531.4664728214035</v>
      </c>
      <c r="N224" s="9"/>
      <c r="O224" s="9"/>
      <c r="P224" s="9">
        <f t="shared" si="33"/>
        <v>551.77184369232862</v>
      </c>
      <c r="Q224" s="9"/>
      <c r="R224" s="10"/>
      <c r="S224" s="10"/>
      <c r="T224" s="9"/>
      <c r="U224" s="10"/>
    </row>
    <row r="225" spans="2:21" x14ac:dyDescent="0.25">
      <c r="B225" s="6">
        <f t="shared" si="30"/>
        <v>40626.586111110839</v>
      </c>
      <c r="C225">
        <f>LOOKUP(B225,Data!$A$6:$A$1806,Data!B$6:B$1806)</f>
        <v>60.030998229980469</v>
      </c>
      <c r="D225" s="9">
        <f>LOOKUP(B225,Data!$A$6:$A$1806,Data!C$6:C$1806)</f>
        <v>551.5338134765625</v>
      </c>
      <c r="G225">
        <f t="shared" si="29"/>
        <v>550</v>
      </c>
      <c r="H225" s="20">
        <f t="shared" si="26"/>
        <v>-2.5809676464156257</v>
      </c>
      <c r="I225" s="9">
        <f t="shared" si="27"/>
        <v>-3.513778766488393</v>
      </c>
      <c r="J225" s="9">
        <f t="shared" si="28"/>
        <v>7.4395751953124992E-2</v>
      </c>
      <c r="K225" s="9"/>
      <c r="L225" s="9">
        <f t="shared" si="32"/>
        <v>0</v>
      </c>
      <c r="M225" s="9">
        <f t="shared" si="31"/>
        <v>531.60585839106955</v>
      </c>
      <c r="N225" s="9"/>
      <c r="O225" s="9"/>
      <c r="P225" s="9">
        <f t="shared" si="33"/>
        <v>551.77184369232862</v>
      </c>
      <c r="Q225" s="9"/>
      <c r="R225" s="10"/>
      <c r="S225" s="10"/>
      <c r="T225" s="9"/>
      <c r="U225" s="10"/>
    </row>
    <row r="226" spans="2:21" x14ac:dyDescent="0.25">
      <c r="B226" s="6">
        <f t="shared" si="30"/>
        <v>40626.586134258985</v>
      </c>
      <c r="C226">
        <f>LOOKUP(B226,Data!$A$6:$A$1806,Data!B$6:B$1806)</f>
        <v>60.0260009765625</v>
      </c>
      <c r="D226" s="9">
        <f>LOOKUP(B226,Data!$A$6:$A$1806,Data!C$6:C$1806)</f>
        <v>551.5338134765625</v>
      </c>
      <c r="G226">
        <f t="shared" si="29"/>
        <v>550</v>
      </c>
      <c r="H226" s="20">
        <f t="shared" si="26"/>
        <v>-1.6595833420633588</v>
      </c>
      <c r="I226" s="9">
        <f t="shared" si="27"/>
        <v>-3.2727333613131386</v>
      </c>
      <c r="J226" s="9">
        <f t="shared" si="28"/>
        <v>6.2402343749999999E-2</v>
      </c>
      <c r="K226" s="9"/>
      <c r="L226" s="9">
        <f t="shared" si="32"/>
        <v>0</v>
      </c>
      <c r="M226" s="9">
        <f t="shared" si="31"/>
        <v>531.84690379624476</v>
      </c>
      <c r="N226" s="9"/>
      <c r="O226" s="9"/>
      <c r="P226" s="9">
        <f t="shared" si="33"/>
        <v>551.77184369232862</v>
      </c>
      <c r="Q226" s="9"/>
      <c r="R226" s="10"/>
      <c r="S226" s="10"/>
      <c r="T226" s="9"/>
      <c r="U226" s="10"/>
    </row>
    <row r="227" spans="2:21" x14ac:dyDescent="0.25">
      <c r="B227" s="6">
        <f t="shared" si="30"/>
        <v>40626.586157407131</v>
      </c>
      <c r="C227">
        <f>LOOKUP(B227,Data!$A$6:$A$1806,Data!B$6:B$1806)</f>
        <v>60.027000427246094</v>
      </c>
      <c r="D227" s="9">
        <f>LOOKUP(B227,Data!$A$6:$A$1806,Data!C$6:C$1806)</f>
        <v>551.26318359375</v>
      </c>
      <c r="G227">
        <f t="shared" si="29"/>
        <v>550</v>
      </c>
      <c r="H227" s="20">
        <f t="shared" si="26"/>
        <v>-1.8438602029338123</v>
      </c>
      <c r="I227" s="9">
        <f t="shared" si="27"/>
        <v>-3.086979850723826</v>
      </c>
      <c r="J227" s="9">
        <f t="shared" si="28"/>
        <v>6.4801025390625003E-2</v>
      </c>
      <c r="K227" s="9"/>
      <c r="L227" s="9">
        <f t="shared" si="32"/>
        <v>0</v>
      </c>
      <c r="M227" s="9">
        <f t="shared" si="31"/>
        <v>532.03265730683404</v>
      </c>
      <c r="N227" s="9"/>
      <c r="O227" s="9"/>
      <c r="P227" s="9">
        <f t="shared" si="33"/>
        <v>551.77184369232862</v>
      </c>
      <c r="Q227" s="9"/>
      <c r="R227" s="10"/>
      <c r="S227" s="10"/>
      <c r="T227" s="9"/>
      <c r="U227" s="10"/>
    </row>
    <row r="228" spans="2:21" x14ac:dyDescent="0.25">
      <c r="B228" s="6">
        <f t="shared" si="30"/>
        <v>40626.586180555278</v>
      </c>
      <c r="C228">
        <f>LOOKUP(B228,Data!$A$6:$A$1806,Data!B$6:B$1806)</f>
        <v>60.0260009765625</v>
      </c>
      <c r="D228" s="9">
        <f>LOOKUP(B228,Data!$A$6:$A$1806,Data!C$6:C$1806)</f>
        <v>551.26318359375</v>
      </c>
      <c r="G228">
        <f t="shared" si="29"/>
        <v>550</v>
      </c>
      <c r="H228" s="20">
        <f t="shared" si="26"/>
        <v>-1.6595833420633588</v>
      </c>
      <c r="I228" s="9">
        <f t="shared" si="27"/>
        <v>-2.9014183045979656</v>
      </c>
      <c r="J228" s="9">
        <f t="shared" si="28"/>
        <v>6.2402343749999999E-2</v>
      </c>
      <c r="K228" s="9"/>
      <c r="L228" s="9">
        <f t="shared" si="32"/>
        <v>0</v>
      </c>
      <c r="M228" s="9">
        <f t="shared" si="31"/>
        <v>532.21821885295992</v>
      </c>
      <c r="N228" s="9"/>
      <c r="O228" s="9"/>
      <c r="P228" s="9">
        <f t="shared" si="33"/>
        <v>551.77184369232862</v>
      </c>
      <c r="Q228" s="9"/>
      <c r="R228" s="10"/>
      <c r="S228" s="10"/>
      <c r="T228" s="9"/>
      <c r="U228" s="10"/>
    </row>
    <row r="229" spans="2:21" x14ac:dyDescent="0.25">
      <c r="B229" s="6">
        <f t="shared" si="30"/>
        <v>40626.586203703424</v>
      </c>
      <c r="C229">
        <f>LOOKUP(B229,Data!$A$6:$A$1806,Data!B$6:B$1806)</f>
        <v>60.0260009765625</v>
      </c>
      <c r="D229" s="9">
        <f>LOOKUP(B229,Data!$A$6:$A$1806,Data!C$6:C$1806)</f>
        <v>550.029052734375</v>
      </c>
      <c r="G229">
        <f t="shared" si="29"/>
        <v>550</v>
      </c>
      <c r="H229" s="20">
        <f t="shared" si="26"/>
        <v>-1.6595833420633588</v>
      </c>
      <c r="I229" s="9">
        <f t="shared" si="27"/>
        <v>-2.7399797594684667</v>
      </c>
      <c r="J229" s="9">
        <f t="shared" si="28"/>
        <v>6.2402343749999999E-2</v>
      </c>
      <c r="K229" s="9"/>
      <c r="L229" s="9">
        <f t="shared" si="32"/>
        <v>0</v>
      </c>
      <c r="M229" s="9">
        <f t="shared" si="31"/>
        <v>532.37965739808942</v>
      </c>
      <c r="N229" s="9"/>
      <c r="O229" s="9"/>
      <c r="P229" s="9">
        <f t="shared" si="33"/>
        <v>551.77184369232862</v>
      </c>
      <c r="Q229" s="9"/>
      <c r="R229" s="10"/>
      <c r="S229" s="10"/>
      <c r="T229" s="9"/>
      <c r="U229" s="10"/>
    </row>
    <row r="230" spans="2:21" x14ac:dyDescent="0.25">
      <c r="B230" s="6">
        <f t="shared" si="30"/>
        <v>40626.58622685157</v>
      </c>
      <c r="C230">
        <f>LOOKUP(B230,Data!$A$6:$A$1806,Data!B$6:B$1806)</f>
        <v>60.023998260498047</v>
      </c>
      <c r="D230" s="9">
        <f>LOOKUP(B230,Data!$A$6:$A$1806,Data!C$6:C$1806)</f>
        <v>550.029052734375</v>
      </c>
      <c r="G230">
        <f t="shared" si="29"/>
        <v>550</v>
      </c>
      <c r="H230" s="20">
        <f t="shared" si="26"/>
        <v>-1.2903262735252365</v>
      </c>
      <c r="I230" s="9">
        <f t="shared" si="27"/>
        <v>-2.5515248062958467</v>
      </c>
      <c r="J230" s="9">
        <f t="shared" si="28"/>
        <v>5.7595825195312499E-2</v>
      </c>
      <c r="K230" s="9"/>
      <c r="L230" s="9">
        <f t="shared" si="32"/>
        <v>0</v>
      </c>
      <c r="M230" s="9">
        <f t="shared" si="31"/>
        <v>532.56811235126202</v>
      </c>
      <c r="N230" s="9"/>
      <c r="O230" s="9"/>
      <c r="P230" s="9">
        <f t="shared" si="33"/>
        <v>551.77184369232862</v>
      </c>
      <c r="Q230" s="9"/>
      <c r="R230" s="10"/>
      <c r="S230" s="10"/>
      <c r="T230" s="9"/>
      <c r="U230" s="10"/>
    </row>
    <row r="231" spans="2:21" x14ac:dyDescent="0.25">
      <c r="B231" s="6">
        <f t="shared" si="30"/>
        <v>40626.586249999717</v>
      </c>
      <c r="C231">
        <f>LOOKUP(B231,Data!$A$6:$A$1806,Data!B$6:B$1806)</f>
        <v>60.0260009765625</v>
      </c>
      <c r="D231" s="9">
        <f>LOOKUP(B231,Data!$A$6:$A$1806,Data!C$6:C$1806)</f>
        <v>549.86517333984375</v>
      </c>
      <c r="G231">
        <f t="shared" si="29"/>
        <v>550</v>
      </c>
      <c r="H231" s="20">
        <f t="shared" si="26"/>
        <v>-1.6595833420633588</v>
      </c>
      <c r="I231" s="9">
        <f t="shared" si="27"/>
        <v>-2.4355724159456233</v>
      </c>
      <c r="J231" s="9">
        <f t="shared" si="28"/>
        <v>6.2402343749999999E-2</v>
      </c>
      <c r="K231" s="9"/>
      <c r="L231" s="9">
        <f t="shared" si="32"/>
        <v>0</v>
      </c>
      <c r="M231" s="9">
        <f t="shared" si="31"/>
        <v>532.68406474161225</v>
      </c>
      <c r="N231" s="9"/>
      <c r="O231" s="9"/>
      <c r="P231" s="9">
        <f t="shared" si="33"/>
        <v>551.77184369232862</v>
      </c>
      <c r="Q231" s="9"/>
      <c r="R231" s="10"/>
      <c r="S231" s="10"/>
      <c r="T231" s="9"/>
      <c r="U231" s="10"/>
    </row>
    <row r="232" spans="2:21" x14ac:dyDescent="0.25">
      <c r="B232" s="6">
        <f t="shared" si="30"/>
        <v>40626.586273147863</v>
      </c>
      <c r="C232">
        <f>LOOKUP(B232,Data!$A$6:$A$1806,Data!B$6:B$1806)</f>
        <v>60.025001525878906</v>
      </c>
      <c r="D232" s="9">
        <f>LOOKUP(B232,Data!$A$6:$A$1806,Data!C$6:C$1806)</f>
        <v>549.86517333984375</v>
      </c>
      <c r="G232">
        <f t="shared" si="29"/>
        <v>550</v>
      </c>
      <c r="H232" s="20">
        <f t="shared" si="26"/>
        <v>-1.4753064811929055</v>
      </c>
      <c r="I232" s="9">
        <f t="shared" si="27"/>
        <v>-2.31073784442777</v>
      </c>
      <c r="J232" s="9">
        <f t="shared" si="28"/>
        <v>6.0003662109374994E-2</v>
      </c>
      <c r="K232" s="9"/>
      <c r="L232" s="9">
        <f t="shared" si="32"/>
        <v>0</v>
      </c>
      <c r="M232" s="9">
        <f t="shared" si="31"/>
        <v>532.80889931313015</v>
      </c>
      <c r="N232" s="9"/>
      <c r="O232" s="9"/>
      <c r="P232" s="9">
        <f t="shared" si="33"/>
        <v>551.77184369232862</v>
      </c>
      <c r="Q232" s="9"/>
      <c r="R232" s="10"/>
      <c r="S232" s="10"/>
      <c r="T232" s="9"/>
      <c r="U232" s="10"/>
    </row>
    <row r="233" spans="2:21" x14ac:dyDescent="0.25">
      <c r="B233" s="6">
        <f t="shared" si="30"/>
        <v>40626.586296296009</v>
      </c>
      <c r="C233">
        <f>LOOKUP(B233,Data!$A$6:$A$1806,Data!B$6:B$1806)</f>
        <v>60.023998260498047</v>
      </c>
      <c r="D233" s="9">
        <f>LOOKUP(B233,Data!$A$6:$A$1806,Data!C$6:C$1806)</f>
        <v>550.7635498046875</v>
      </c>
      <c r="G233">
        <f t="shared" si="29"/>
        <v>550</v>
      </c>
      <c r="H233" s="20">
        <f t="shared" si="26"/>
        <v>-1.2903262735252365</v>
      </c>
      <c r="I233" s="9">
        <f t="shared" si="27"/>
        <v>-2.1780843402104404</v>
      </c>
      <c r="J233" s="9">
        <f t="shared" si="28"/>
        <v>5.7595825195312499E-2</v>
      </c>
      <c r="K233" s="9"/>
      <c r="L233" s="9">
        <f t="shared" si="32"/>
        <v>0</v>
      </c>
      <c r="M233" s="9">
        <f t="shared" si="31"/>
        <v>532.94155281734743</v>
      </c>
      <c r="N233" s="9"/>
      <c r="O233" s="9"/>
      <c r="P233" s="9">
        <f t="shared" si="33"/>
        <v>551.77184369232862</v>
      </c>
      <c r="Q233" s="9"/>
      <c r="R233" s="10"/>
      <c r="S233" s="10"/>
      <c r="T233" s="9"/>
      <c r="U233" s="10"/>
    </row>
    <row r="234" spans="2:21" x14ac:dyDescent="0.25">
      <c r="B234" s="6">
        <f t="shared" si="30"/>
        <v>40626.586319444155</v>
      </c>
      <c r="C234">
        <f>LOOKUP(B234,Data!$A$6:$A$1806,Data!B$6:B$1806)</f>
        <v>60.028999328613281</v>
      </c>
      <c r="D234" s="9">
        <f>LOOKUP(B234,Data!$A$6:$A$1806,Data!C$6:C$1806)</f>
        <v>550.7635498046875</v>
      </c>
      <c r="G234">
        <f t="shared" si="29"/>
        <v>550</v>
      </c>
      <c r="H234" s="20">
        <f t="shared" si="26"/>
        <v>-2.2124139246747188</v>
      </c>
      <c r="I234" s="9">
        <f t="shared" si="27"/>
        <v>-2.1825471861907966</v>
      </c>
      <c r="J234" s="9">
        <f t="shared" si="28"/>
        <v>6.9598388671874997E-2</v>
      </c>
      <c r="K234" s="9"/>
      <c r="L234" s="9">
        <f t="shared" si="32"/>
        <v>0</v>
      </c>
      <c r="M234" s="9">
        <f t="shared" si="31"/>
        <v>532.93708997136707</v>
      </c>
      <c r="N234" s="9"/>
      <c r="O234" s="9"/>
      <c r="P234" s="9">
        <f t="shared" si="33"/>
        <v>551.77184369232862</v>
      </c>
      <c r="Q234" s="9"/>
      <c r="R234" s="10"/>
      <c r="S234" s="10"/>
      <c r="T234" s="9"/>
      <c r="U234" s="10"/>
    </row>
    <row r="235" spans="2:21" x14ac:dyDescent="0.25">
      <c r="B235" s="6">
        <f t="shared" si="30"/>
        <v>40626.586342592302</v>
      </c>
      <c r="C235">
        <f>LOOKUP(B235,Data!$A$6:$A$1806,Data!B$6:B$1806)</f>
        <v>60.035999298095703</v>
      </c>
      <c r="D235" s="9">
        <f>LOOKUP(B235,Data!$A$6:$A$1806,Data!C$6:C$1806)</f>
        <v>549.9412841796875</v>
      </c>
      <c r="G235">
        <f t="shared" si="29"/>
        <v>550</v>
      </c>
      <c r="H235" s="20">
        <f t="shared" ref="H235:H298" si="34">IF(ABS(C235-L$2)&lt;L$5,0,(IF((C235-L$2)&gt;0,((C235-L$2-L$5)/((L$4*L$2)-L$5)*L$14*-1),((C235-L$2+L$5)/((L$4*L$2)-L$5)*L$14*-1))))</f>
        <v>-3.5030552975651084</v>
      </c>
      <c r="I235" s="9">
        <f t="shared" ref="I235:I298" si="35">L$13*H235+(1-L$13)*I234</f>
        <v>-2.3542132406694569</v>
      </c>
      <c r="J235" s="9">
        <f t="shared" ref="J235:J298" si="36">(C235-L$2)*10*L$12</f>
        <v>8.6398315429687497E-2</v>
      </c>
      <c r="K235" s="9"/>
      <c r="L235" s="9">
        <f t="shared" si="32"/>
        <v>0</v>
      </c>
      <c r="M235" s="9">
        <f t="shared" si="31"/>
        <v>532.76542391688838</v>
      </c>
      <c r="N235" s="9"/>
      <c r="O235" s="9"/>
      <c r="P235" s="9">
        <f t="shared" si="33"/>
        <v>551.77184369232862</v>
      </c>
      <c r="Q235" s="9"/>
      <c r="R235" s="10"/>
      <c r="S235" s="10"/>
      <c r="T235" s="9"/>
      <c r="U235" s="10"/>
    </row>
    <row r="236" spans="2:21" x14ac:dyDescent="0.25">
      <c r="B236" s="6">
        <f t="shared" si="30"/>
        <v>40626.586365740448</v>
      </c>
      <c r="C236">
        <f>LOOKUP(B236,Data!$A$6:$A$1806,Data!B$6:B$1806)</f>
        <v>60.040000915527344</v>
      </c>
      <c r="D236" s="9">
        <f>LOOKUP(B236,Data!$A$6:$A$1806,Data!C$6:C$1806)</f>
        <v>549.9412841796875</v>
      </c>
      <c r="G236">
        <f t="shared" ref="G236:G299" si="37">L$14</f>
        <v>550</v>
      </c>
      <c r="H236" s="20">
        <f t="shared" si="34"/>
        <v>-4.2408660878441369</v>
      </c>
      <c r="I236" s="9">
        <f t="shared" si="35"/>
        <v>-2.5994781108021652</v>
      </c>
      <c r="J236" s="9">
        <f t="shared" si="36"/>
        <v>9.6002197265624992E-2</v>
      </c>
      <c r="K236" s="9"/>
      <c r="L236" s="9">
        <f t="shared" si="32"/>
        <v>0</v>
      </c>
      <c r="M236" s="9">
        <f t="shared" si="31"/>
        <v>532.52015904675568</v>
      </c>
      <c r="N236" s="9"/>
      <c r="O236" s="9"/>
      <c r="P236" s="9">
        <f t="shared" si="33"/>
        <v>551.77184369232862</v>
      </c>
      <c r="Q236" s="9"/>
      <c r="R236" s="10"/>
      <c r="S236" s="10"/>
      <c r="T236" s="9"/>
      <c r="U236" s="10"/>
    </row>
    <row r="237" spans="2:21" x14ac:dyDescent="0.25">
      <c r="B237" s="6">
        <f t="shared" si="30"/>
        <v>40626.586388888594</v>
      </c>
      <c r="C237">
        <f>LOOKUP(B237,Data!$A$6:$A$1806,Data!B$6:B$1806)</f>
        <v>60.046001434326172</v>
      </c>
      <c r="D237" s="9">
        <f>LOOKUP(B237,Data!$A$6:$A$1806,Data!C$6:C$1806)</f>
        <v>549.5240478515625</v>
      </c>
      <c r="G237">
        <f t="shared" si="37"/>
        <v>550</v>
      </c>
      <c r="H237" s="20">
        <f t="shared" si="34"/>
        <v>-5.3472305998640728</v>
      </c>
      <c r="I237" s="9">
        <f t="shared" si="35"/>
        <v>-2.956685934380213</v>
      </c>
      <c r="J237" s="9">
        <f t="shared" si="36"/>
        <v>0.11040344238281249</v>
      </c>
      <c r="K237" s="9"/>
      <c r="L237" s="9">
        <f t="shared" si="32"/>
        <v>0</v>
      </c>
      <c r="M237" s="9">
        <f t="shared" si="31"/>
        <v>532.16295122317763</v>
      </c>
      <c r="N237" s="9"/>
      <c r="O237" s="9"/>
      <c r="P237" s="9">
        <f t="shared" si="33"/>
        <v>551.77184369232862</v>
      </c>
      <c r="Q237" s="9"/>
      <c r="R237" s="10"/>
      <c r="S237" s="10"/>
      <c r="T237" s="9"/>
      <c r="U237" s="10"/>
    </row>
    <row r="238" spans="2:21" x14ac:dyDescent="0.25">
      <c r="B238" s="6">
        <f t="shared" ref="B238:B301" si="38">B237+TIME(0,0,$B$1)</f>
        <v>40626.586412036741</v>
      </c>
      <c r="C238">
        <f>LOOKUP(B238,Data!$A$6:$A$1806,Data!B$6:B$1806)</f>
        <v>60.048000335693359</v>
      </c>
      <c r="D238" s="9">
        <f>LOOKUP(B238,Data!$A$6:$A$1806,Data!C$6:C$1806)</f>
        <v>549.5240478515625</v>
      </c>
      <c r="G238">
        <f t="shared" si="37"/>
        <v>550</v>
      </c>
      <c r="H238" s="20">
        <f t="shared" si="34"/>
        <v>-5.7157843216049802</v>
      </c>
      <c r="I238" s="9">
        <f t="shared" si="35"/>
        <v>-3.3153687247194328</v>
      </c>
      <c r="J238" s="9">
        <f t="shared" si="36"/>
        <v>0.11520080566406249</v>
      </c>
      <c r="K238" s="9"/>
      <c r="L238" s="9">
        <f t="shared" si="32"/>
        <v>0</v>
      </c>
      <c r="M238" s="9">
        <f t="shared" si="31"/>
        <v>531.8042684328384</v>
      </c>
      <c r="N238" s="9"/>
      <c r="O238" s="9"/>
      <c r="P238" s="9">
        <f t="shared" si="33"/>
        <v>551.77184369232862</v>
      </c>
      <c r="Q238" s="9"/>
      <c r="R238" s="10"/>
      <c r="S238" s="10"/>
      <c r="T238" s="9"/>
      <c r="U238" s="10"/>
    </row>
    <row r="239" spans="2:21" x14ac:dyDescent="0.25">
      <c r="B239" s="6">
        <f t="shared" si="38"/>
        <v>40626.586435184887</v>
      </c>
      <c r="C239">
        <f>LOOKUP(B239,Data!$A$6:$A$1806,Data!B$6:B$1806)</f>
        <v>60.047000885009766</v>
      </c>
      <c r="D239" s="9">
        <f>LOOKUP(B239,Data!$A$6:$A$1806,Data!C$6:C$1806)</f>
        <v>548.00616455078125</v>
      </c>
      <c r="G239">
        <f t="shared" si="37"/>
        <v>550</v>
      </c>
      <c r="H239" s="20">
        <f t="shared" si="34"/>
        <v>-5.5315074607345265</v>
      </c>
      <c r="I239" s="9">
        <f t="shared" si="35"/>
        <v>-3.6034667604013952</v>
      </c>
      <c r="J239" s="9">
        <f t="shared" si="36"/>
        <v>0.11280212402343749</v>
      </c>
      <c r="K239" s="9"/>
      <c r="L239" s="9">
        <f t="shared" si="32"/>
        <v>0</v>
      </c>
      <c r="M239" s="9">
        <f t="shared" si="31"/>
        <v>531.51617039715643</v>
      </c>
      <c r="N239" s="9"/>
      <c r="O239" s="9"/>
      <c r="P239" s="9">
        <f t="shared" si="33"/>
        <v>551.77184369232862</v>
      </c>
      <c r="Q239" s="9"/>
      <c r="R239" s="10"/>
      <c r="S239" s="10"/>
      <c r="T239" s="9"/>
      <c r="U239" s="10"/>
    </row>
    <row r="240" spans="2:21" x14ac:dyDescent="0.25">
      <c r="B240" s="6">
        <f t="shared" si="38"/>
        <v>40626.586458333033</v>
      </c>
      <c r="C240">
        <f>LOOKUP(B240,Data!$A$6:$A$1806,Data!B$6:B$1806)</f>
        <v>60.046001434326172</v>
      </c>
      <c r="D240" s="9">
        <f>LOOKUP(B240,Data!$A$6:$A$1806,Data!C$6:C$1806)</f>
        <v>548.00616455078125</v>
      </c>
      <c r="G240">
        <f t="shared" si="37"/>
        <v>550</v>
      </c>
      <c r="H240" s="20">
        <f t="shared" si="34"/>
        <v>-5.3472305998640728</v>
      </c>
      <c r="I240" s="9">
        <f t="shared" si="35"/>
        <v>-3.8301560595315434</v>
      </c>
      <c r="J240" s="9">
        <f t="shared" si="36"/>
        <v>0.11040344238281249</v>
      </c>
      <c r="K240" s="9"/>
      <c r="L240" s="9">
        <f t="shared" si="32"/>
        <v>0</v>
      </c>
      <c r="M240" s="9">
        <f t="shared" si="31"/>
        <v>531.28948109802627</v>
      </c>
      <c r="N240" s="9"/>
      <c r="O240" s="9"/>
      <c r="P240" s="9">
        <f t="shared" si="33"/>
        <v>551.77184369232862</v>
      </c>
      <c r="Q240" s="9"/>
      <c r="R240" s="10"/>
      <c r="S240" s="10"/>
      <c r="T240" s="9"/>
      <c r="U240" s="10"/>
    </row>
    <row r="241" spans="2:21" x14ac:dyDescent="0.25">
      <c r="B241" s="6">
        <f t="shared" si="38"/>
        <v>40626.586481481179</v>
      </c>
      <c r="C241">
        <f>LOOKUP(B241,Data!$A$6:$A$1806,Data!B$6:B$1806)</f>
        <v>60.043998718261719</v>
      </c>
      <c r="D241" s="9">
        <f>LOOKUP(B241,Data!$A$6:$A$1806,Data!C$6:C$1806)</f>
        <v>547.00958251953125</v>
      </c>
      <c r="G241">
        <f t="shared" si="37"/>
        <v>550</v>
      </c>
      <c r="H241" s="20">
        <f t="shared" si="34"/>
        <v>-4.9779735313259517</v>
      </c>
      <c r="I241" s="9">
        <f t="shared" si="35"/>
        <v>-3.9793723308648166</v>
      </c>
      <c r="J241" s="9">
        <f t="shared" si="36"/>
        <v>0.10559692382812499</v>
      </c>
      <c r="K241" s="9"/>
      <c r="L241" s="9">
        <f t="shared" si="32"/>
        <v>0</v>
      </c>
      <c r="M241" s="9">
        <f t="shared" si="31"/>
        <v>531.14026482669306</v>
      </c>
      <c r="N241" s="9"/>
      <c r="O241" s="9"/>
      <c r="P241" s="9">
        <f t="shared" si="33"/>
        <v>551.77184369232862</v>
      </c>
      <c r="Q241" s="9"/>
      <c r="R241" s="10"/>
      <c r="S241" s="10"/>
      <c r="T241" s="9"/>
      <c r="U241" s="10"/>
    </row>
    <row r="242" spans="2:21" x14ac:dyDescent="0.25">
      <c r="B242" s="6">
        <f t="shared" si="38"/>
        <v>40626.586504629326</v>
      </c>
      <c r="C242">
        <f>LOOKUP(B242,Data!$A$6:$A$1806,Data!B$6:B$1806)</f>
        <v>60.047000885009766</v>
      </c>
      <c r="D242" s="9">
        <f>LOOKUP(B242,Data!$A$6:$A$1806,Data!C$6:C$1806)</f>
        <v>547.00958251953125</v>
      </c>
      <c r="G242">
        <f t="shared" si="37"/>
        <v>550</v>
      </c>
      <c r="H242" s="20">
        <f t="shared" si="34"/>
        <v>-5.5315074607345265</v>
      </c>
      <c r="I242" s="9">
        <f t="shared" si="35"/>
        <v>-4.1811498977478792</v>
      </c>
      <c r="J242" s="9">
        <f t="shared" si="36"/>
        <v>0.11280212402343749</v>
      </c>
      <c r="K242" s="9"/>
      <c r="L242" s="9">
        <f t="shared" si="32"/>
        <v>0</v>
      </c>
      <c r="M242" s="9">
        <f t="shared" si="31"/>
        <v>530.93848725981002</v>
      </c>
      <c r="N242" s="9"/>
      <c r="O242" s="9"/>
      <c r="P242" s="9">
        <f t="shared" si="33"/>
        <v>551.77184369232862</v>
      </c>
      <c r="Q242" s="9"/>
      <c r="R242" s="10"/>
      <c r="S242" s="10"/>
      <c r="T242" s="9"/>
      <c r="U242" s="10"/>
    </row>
    <row r="243" spans="2:21" x14ac:dyDescent="0.25">
      <c r="B243" s="6">
        <f t="shared" si="38"/>
        <v>40626.586527777472</v>
      </c>
      <c r="C243">
        <f>LOOKUP(B243,Data!$A$6:$A$1806,Data!B$6:B$1806)</f>
        <v>60.046001434326172</v>
      </c>
      <c r="D243" s="9">
        <f>LOOKUP(B243,Data!$A$6:$A$1806,Data!C$6:C$1806)</f>
        <v>546.652099609375</v>
      </c>
      <c r="G243">
        <f t="shared" si="37"/>
        <v>550</v>
      </c>
      <c r="H243" s="20">
        <f t="shared" si="34"/>
        <v>-5.3472305998640728</v>
      </c>
      <c r="I243" s="9">
        <f t="shared" si="35"/>
        <v>-4.3327403890229839</v>
      </c>
      <c r="J243" s="9">
        <f t="shared" si="36"/>
        <v>0.11040344238281249</v>
      </c>
      <c r="K243" s="9"/>
      <c r="L243" s="9">
        <f t="shared" si="32"/>
        <v>0</v>
      </c>
      <c r="M243" s="9">
        <f t="shared" si="31"/>
        <v>530.78689676853492</v>
      </c>
      <c r="N243" s="9"/>
      <c r="O243" s="9"/>
      <c r="P243" s="9">
        <f t="shared" si="33"/>
        <v>551.77184369232862</v>
      </c>
      <c r="Q243" s="9"/>
      <c r="R243" s="10"/>
      <c r="S243" s="10"/>
      <c r="T243" s="9"/>
      <c r="U243" s="10"/>
    </row>
    <row r="244" spans="2:21" x14ac:dyDescent="0.25">
      <c r="B244" s="6">
        <f t="shared" si="38"/>
        <v>40626.586550925618</v>
      </c>
      <c r="C244">
        <f>LOOKUP(B244,Data!$A$6:$A$1806,Data!B$6:B$1806)</f>
        <v>60.047000885009766</v>
      </c>
      <c r="D244" s="9">
        <f>LOOKUP(B244,Data!$A$6:$A$1806,Data!C$6:C$1806)</f>
        <v>546.652099609375</v>
      </c>
      <c r="G244">
        <f t="shared" si="37"/>
        <v>550</v>
      </c>
      <c r="H244" s="20">
        <f t="shared" si="34"/>
        <v>-5.5315074607345265</v>
      </c>
      <c r="I244" s="9">
        <f t="shared" si="35"/>
        <v>-4.4885801083454844</v>
      </c>
      <c r="J244" s="9">
        <f t="shared" si="36"/>
        <v>0.11280212402343749</v>
      </c>
      <c r="K244" s="9"/>
      <c r="L244" s="9">
        <f t="shared" si="32"/>
        <v>0</v>
      </c>
      <c r="M244" s="9">
        <f t="shared" si="31"/>
        <v>530.63105704921236</v>
      </c>
      <c r="N244" s="9"/>
      <c r="O244" s="9"/>
      <c r="P244" s="9">
        <f t="shared" si="33"/>
        <v>551.77184369232862</v>
      </c>
      <c r="Q244" s="9"/>
      <c r="R244" s="10"/>
      <c r="S244" s="10"/>
      <c r="T244" s="9"/>
      <c r="U244" s="10"/>
    </row>
    <row r="245" spans="2:21" x14ac:dyDescent="0.25">
      <c r="B245" s="6">
        <f t="shared" si="38"/>
        <v>40626.586574073764</v>
      </c>
      <c r="C245">
        <f>LOOKUP(B245,Data!$A$6:$A$1806,Data!B$6:B$1806)</f>
        <v>60.047000885009766</v>
      </c>
      <c r="D245" s="9">
        <f>LOOKUP(B245,Data!$A$6:$A$1806,Data!C$6:C$1806)</f>
        <v>546.4783935546875</v>
      </c>
      <c r="G245">
        <f t="shared" si="37"/>
        <v>550</v>
      </c>
      <c r="H245" s="20">
        <f t="shared" si="34"/>
        <v>-5.5315074607345265</v>
      </c>
      <c r="I245" s="9">
        <f t="shared" si="35"/>
        <v>-4.6241606641560598</v>
      </c>
      <c r="J245" s="9">
        <f t="shared" si="36"/>
        <v>0.11280212402343749</v>
      </c>
      <c r="K245" s="9"/>
      <c r="L245" s="9">
        <f t="shared" si="32"/>
        <v>0</v>
      </c>
      <c r="M245" s="9">
        <f t="shared" si="31"/>
        <v>530.49547649340184</v>
      </c>
      <c r="N245" s="9"/>
      <c r="O245" s="9"/>
      <c r="P245" s="9">
        <f t="shared" si="33"/>
        <v>551.77184369232862</v>
      </c>
      <c r="Q245" s="9"/>
      <c r="R245" s="10"/>
      <c r="S245" s="10"/>
      <c r="T245" s="9"/>
      <c r="U245" s="10"/>
    </row>
    <row r="246" spans="2:21" x14ac:dyDescent="0.25">
      <c r="B246" s="6">
        <f t="shared" si="38"/>
        <v>40626.586597221911</v>
      </c>
      <c r="C246">
        <f>LOOKUP(B246,Data!$A$6:$A$1806,Data!B$6:B$1806)</f>
        <v>60.047000885009766</v>
      </c>
      <c r="D246" s="9">
        <f>LOOKUP(B246,Data!$A$6:$A$1806,Data!C$6:C$1806)</f>
        <v>546.4783935546875</v>
      </c>
      <c r="G246">
        <f t="shared" si="37"/>
        <v>550</v>
      </c>
      <c r="H246" s="20">
        <f t="shared" si="34"/>
        <v>-5.5315074607345265</v>
      </c>
      <c r="I246" s="9">
        <f t="shared" si="35"/>
        <v>-4.742115747711261</v>
      </c>
      <c r="J246" s="9">
        <f t="shared" si="36"/>
        <v>0.11280212402343749</v>
      </c>
      <c r="K246" s="9"/>
      <c r="L246" s="9">
        <f t="shared" si="32"/>
        <v>0</v>
      </c>
      <c r="M246" s="9">
        <f t="shared" si="31"/>
        <v>530.37752140984662</v>
      </c>
      <c r="N246" s="9"/>
      <c r="O246" s="9"/>
      <c r="P246" s="9">
        <f t="shared" si="33"/>
        <v>551.77184369232862</v>
      </c>
      <c r="Q246" s="9"/>
      <c r="R246" s="10"/>
      <c r="S246" s="10"/>
      <c r="T246" s="9"/>
      <c r="U246" s="10"/>
    </row>
    <row r="247" spans="2:21" x14ac:dyDescent="0.25">
      <c r="B247" s="6">
        <f t="shared" si="38"/>
        <v>40626.586620370057</v>
      </c>
      <c r="C247">
        <f>LOOKUP(B247,Data!$A$6:$A$1806,Data!B$6:B$1806)</f>
        <v>60.046001434326172</v>
      </c>
      <c r="D247" s="9">
        <f>LOOKUP(B247,Data!$A$6:$A$1806,Data!C$6:C$1806)</f>
        <v>547.62298583984375</v>
      </c>
      <c r="G247">
        <f t="shared" si="37"/>
        <v>550</v>
      </c>
      <c r="H247" s="20">
        <f t="shared" si="34"/>
        <v>-5.3472305998640728</v>
      </c>
      <c r="I247" s="9">
        <f t="shared" si="35"/>
        <v>-4.8207806784911273</v>
      </c>
      <c r="J247" s="9">
        <f t="shared" si="36"/>
        <v>0.11040344238281249</v>
      </c>
      <c r="K247" s="9"/>
      <c r="L247" s="9">
        <f t="shared" si="32"/>
        <v>0</v>
      </c>
      <c r="M247" s="9">
        <f t="shared" si="31"/>
        <v>530.29885647906679</v>
      </c>
      <c r="N247" s="9"/>
      <c r="O247" s="9"/>
      <c r="P247" s="9">
        <f t="shared" si="33"/>
        <v>551.77184369232862</v>
      </c>
      <c r="Q247" s="9"/>
      <c r="R247" s="10"/>
      <c r="S247" s="10"/>
      <c r="T247" s="9"/>
      <c r="U247" s="10"/>
    </row>
    <row r="248" spans="2:21" x14ac:dyDescent="0.25">
      <c r="B248" s="6">
        <f t="shared" si="38"/>
        <v>40626.586643518203</v>
      </c>
      <c r="C248">
        <f>LOOKUP(B248,Data!$A$6:$A$1806,Data!B$6:B$1806)</f>
        <v>60.048999786376953</v>
      </c>
      <c r="D248" s="9">
        <f>LOOKUP(B248,Data!$A$6:$A$1806,Data!C$6:C$1806)</f>
        <v>547.62298583984375</v>
      </c>
      <c r="G248">
        <f t="shared" si="37"/>
        <v>550</v>
      </c>
      <c r="H248" s="20">
        <f t="shared" si="34"/>
        <v>-5.9000611824754339</v>
      </c>
      <c r="I248" s="9">
        <f t="shared" si="35"/>
        <v>-4.9610871440090865</v>
      </c>
      <c r="J248" s="9">
        <f t="shared" si="36"/>
        <v>0.1175994873046875</v>
      </c>
      <c r="K248" s="9"/>
      <c r="L248" s="9">
        <f t="shared" si="32"/>
        <v>0</v>
      </c>
      <c r="M248" s="9">
        <f t="shared" si="31"/>
        <v>530.15855001354885</v>
      </c>
      <c r="N248" s="9"/>
      <c r="O248" s="9"/>
      <c r="P248" s="9">
        <f t="shared" si="33"/>
        <v>551.77184369232862</v>
      </c>
      <c r="Q248" s="9"/>
      <c r="R248" s="10"/>
      <c r="S248" s="10"/>
      <c r="T248" s="9"/>
      <c r="U248" s="10"/>
    </row>
    <row r="249" spans="2:21" x14ac:dyDescent="0.25">
      <c r="B249" s="6">
        <f t="shared" si="38"/>
        <v>40626.58666666635</v>
      </c>
      <c r="C249">
        <f>LOOKUP(B249,Data!$A$6:$A$1806,Data!B$6:B$1806)</f>
        <v>60.049999237060547</v>
      </c>
      <c r="D249" s="9">
        <f>LOOKUP(B249,Data!$A$6:$A$1806,Data!C$6:C$1806)</f>
        <v>548.46832275390625</v>
      </c>
      <c r="G249">
        <f t="shared" si="37"/>
        <v>550</v>
      </c>
      <c r="H249" s="20">
        <f t="shared" si="34"/>
        <v>-6.0843380433458867</v>
      </c>
      <c r="I249" s="9">
        <f t="shared" si="35"/>
        <v>-5.1071097609228708</v>
      </c>
      <c r="J249" s="9">
        <f t="shared" si="36"/>
        <v>0.1199981689453125</v>
      </c>
      <c r="K249" s="9"/>
      <c r="L249" s="9">
        <f t="shared" si="32"/>
        <v>0</v>
      </c>
      <c r="M249" s="9">
        <f t="shared" si="31"/>
        <v>530.01252739663505</v>
      </c>
      <c r="N249" s="9"/>
      <c r="O249" s="9"/>
      <c r="P249" s="9">
        <f t="shared" si="33"/>
        <v>551.77184369232862</v>
      </c>
      <c r="Q249" s="9"/>
      <c r="R249" s="10"/>
      <c r="S249" s="10"/>
      <c r="T249" s="9"/>
      <c r="U249" s="10"/>
    </row>
    <row r="250" spans="2:21" x14ac:dyDescent="0.25">
      <c r="B250" s="6">
        <f t="shared" si="38"/>
        <v>40626.586689814496</v>
      </c>
      <c r="C250">
        <f>LOOKUP(B250,Data!$A$6:$A$1806,Data!B$6:B$1806)</f>
        <v>60.048999786376953</v>
      </c>
      <c r="D250" s="9">
        <f>LOOKUP(B250,Data!$A$6:$A$1806,Data!C$6:C$1806)</f>
        <v>548.46832275390625</v>
      </c>
      <c r="G250">
        <f t="shared" si="37"/>
        <v>550</v>
      </c>
      <c r="H250" s="20">
        <f t="shared" si="34"/>
        <v>-5.9000611824754339</v>
      </c>
      <c r="I250" s="9">
        <f t="shared" si="35"/>
        <v>-5.2101934457247037</v>
      </c>
      <c r="J250" s="9">
        <f t="shared" si="36"/>
        <v>0.1175994873046875</v>
      </c>
      <c r="K250" s="9"/>
      <c r="L250" s="9">
        <f t="shared" si="32"/>
        <v>0</v>
      </c>
      <c r="M250" s="9">
        <f t="shared" si="31"/>
        <v>529.90944371183321</v>
      </c>
      <c r="N250" s="9"/>
      <c r="O250" s="9"/>
      <c r="P250" s="9">
        <f t="shared" si="33"/>
        <v>551.77184369232862</v>
      </c>
      <c r="Q250" s="9"/>
      <c r="R250" s="10"/>
      <c r="S250" s="10"/>
      <c r="T250" s="9"/>
      <c r="U250" s="10"/>
    </row>
    <row r="251" spans="2:21" x14ac:dyDescent="0.25">
      <c r="B251" s="6">
        <f t="shared" si="38"/>
        <v>40626.586712962642</v>
      </c>
      <c r="C251">
        <f>LOOKUP(B251,Data!$A$6:$A$1806,Data!B$6:B$1806)</f>
        <v>60.047000885009766</v>
      </c>
      <c r="D251" s="9">
        <f>LOOKUP(B251,Data!$A$6:$A$1806,Data!C$6:C$1806)</f>
        <v>548.2669677734375</v>
      </c>
      <c r="G251">
        <f t="shared" si="37"/>
        <v>550</v>
      </c>
      <c r="H251" s="20">
        <f t="shared" si="34"/>
        <v>-5.5315074607345265</v>
      </c>
      <c r="I251" s="9">
        <f t="shared" si="35"/>
        <v>-5.251964267675981</v>
      </c>
      <c r="J251" s="9">
        <f t="shared" si="36"/>
        <v>0.11280212402343749</v>
      </c>
      <c r="K251" s="9"/>
      <c r="L251" s="9">
        <f t="shared" si="32"/>
        <v>0</v>
      </c>
      <c r="M251" s="9">
        <f t="shared" si="31"/>
        <v>529.86767288988187</v>
      </c>
      <c r="N251" s="9"/>
      <c r="O251" s="9"/>
      <c r="P251" s="9">
        <f t="shared" si="33"/>
        <v>551.77184369232862</v>
      </c>
      <c r="Q251" s="9"/>
      <c r="R251" s="10"/>
      <c r="S251" s="10"/>
      <c r="T251" s="9"/>
      <c r="U251" s="10"/>
    </row>
    <row r="252" spans="2:21" x14ac:dyDescent="0.25">
      <c r="B252" s="6">
        <f t="shared" si="38"/>
        <v>40626.586736110788</v>
      </c>
      <c r="C252">
        <f>LOOKUP(B252,Data!$A$6:$A$1806,Data!B$6:B$1806)</f>
        <v>60.042999267578125</v>
      </c>
      <c r="D252" s="9">
        <f>LOOKUP(B252,Data!$A$6:$A$1806,Data!C$6:C$1806)</f>
        <v>548.2669677734375</v>
      </c>
      <c r="G252">
        <f t="shared" si="37"/>
        <v>550</v>
      </c>
      <c r="H252" s="20">
        <f t="shared" si="34"/>
        <v>-4.793696670455498</v>
      </c>
      <c r="I252" s="9">
        <f t="shared" si="35"/>
        <v>-5.1923894800373187</v>
      </c>
      <c r="J252" s="9">
        <f t="shared" si="36"/>
        <v>0.1031982421875</v>
      </c>
      <c r="K252" s="9"/>
      <c r="L252" s="9">
        <f t="shared" si="32"/>
        <v>0</v>
      </c>
      <c r="M252" s="9">
        <f t="shared" si="31"/>
        <v>529.92724767752054</v>
      </c>
      <c r="N252" s="9"/>
      <c r="O252" s="9"/>
      <c r="P252" s="9">
        <f t="shared" si="33"/>
        <v>551.77184369232862</v>
      </c>
      <c r="Q252" s="9"/>
      <c r="R252" s="10"/>
      <c r="S252" s="10"/>
      <c r="T252" s="9"/>
      <c r="U252" s="10"/>
    </row>
    <row r="253" spans="2:21" x14ac:dyDescent="0.25">
      <c r="B253" s="6">
        <f t="shared" si="38"/>
        <v>40626.586759258935</v>
      </c>
      <c r="C253">
        <f>LOOKUP(B253,Data!$A$6:$A$1806,Data!B$6:B$1806)</f>
        <v>60.041999816894531</v>
      </c>
      <c r="D253" s="9">
        <f>LOOKUP(B253,Data!$A$6:$A$1806,Data!C$6:C$1806)</f>
        <v>545.750244140625</v>
      </c>
      <c r="G253">
        <f t="shared" si="37"/>
        <v>550</v>
      </c>
      <c r="H253" s="20">
        <f t="shared" si="34"/>
        <v>-4.6094198095850443</v>
      </c>
      <c r="I253" s="9">
        <f t="shared" si="35"/>
        <v>-5.1166034228785229</v>
      </c>
      <c r="J253" s="9">
        <f t="shared" si="36"/>
        <v>0.100799560546875</v>
      </c>
      <c r="K253" s="9"/>
      <c r="L253" s="9">
        <f t="shared" si="32"/>
        <v>0</v>
      </c>
      <c r="M253" s="9">
        <f t="shared" si="31"/>
        <v>530.00303373467932</v>
      </c>
      <c r="N253" s="9"/>
      <c r="O253" s="9"/>
      <c r="P253" s="9">
        <f t="shared" si="33"/>
        <v>551.77184369232862</v>
      </c>
      <c r="Q253" s="9"/>
      <c r="R253" s="10"/>
      <c r="S253" s="10"/>
      <c r="T253" s="9"/>
      <c r="U253" s="10"/>
    </row>
    <row r="254" spans="2:21" x14ac:dyDescent="0.25">
      <c r="B254" s="6">
        <f t="shared" si="38"/>
        <v>40626.586782407081</v>
      </c>
      <c r="C254">
        <f>LOOKUP(B254,Data!$A$6:$A$1806,Data!B$6:B$1806)</f>
        <v>60.037998199462891</v>
      </c>
      <c r="D254" s="9">
        <f>LOOKUP(B254,Data!$A$6:$A$1806,Data!C$6:C$1806)</f>
        <v>545.750244140625</v>
      </c>
      <c r="G254">
        <f t="shared" si="37"/>
        <v>550</v>
      </c>
      <c r="H254" s="20">
        <f t="shared" si="34"/>
        <v>-3.8716090193060153</v>
      </c>
      <c r="I254" s="9">
        <f t="shared" si="35"/>
        <v>-4.9547541504140975</v>
      </c>
      <c r="J254" s="9">
        <f t="shared" si="36"/>
        <v>9.1195678710937492E-2</v>
      </c>
      <c r="K254" s="9"/>
      <c r="L254" s="9">
        <f t="shared" si="32"/>
        <v>0</v>
      </c>
      <c r="M254" s="9">
        <f t="shared" si="31"/>
        <v>530.16488300714377</v>
      </c>
      <c r="N254" s="9"/>
      <c r="O254" s="9"/>
      <c r="P254" s="9">
        <f t="shared" si="33"/>
        <v>551.77184369232862</v>
      </c>
      <c r="Q254" s="9"/>
      <c r="R254" s="10"/>
      <c r="S254" s="10"/>
      <c r="T254" s="9"/>
      <c r="U254" s="10"/>
    </row>
    <row r="255" spans="2:21" x14ac:dyDescent="0.25">
      <c r="B255" s="6">
        <f t="shared" si="38"/>
        <v>40626.586805555227</v>
      </c>
      <c r="C255">
        <f>LOOKUP(B255,Data!$A$6:$A$1806,Data!B$6:B$1806)</f>
        <v>60.037998199462891</v>
      </c>
      <c r="D255" s="9">
        <f>LOOKUP(B255,Data!$A$6:$A$1806,Data!C$6:C$1806)</f>
        <v>547.59759521484375</v>
      </c>
      <c r="G255">
        <f t="shared" si="37"/>
        <v>550</v>
      </c>
      <c r="H255" s="20">
        <f t="shared" si="34"/>
        <v>-3.8716090193060153</v>
      </c>
      <c r="I255" s="9">
        <f t="shared" si="35"/>
        <v>-4.8139452833700469</v>
      </c>
      <c r="J255" s="9">
        <f t="shared" si="36"/>
        <v>9.1195678710937492E-2</v>
      </c>
      <c r="K255" s="9"/>
      <c r="L255" s="9">
        <f t="shared" si="32"/>
        <v>0</v>
      </c>
      <c r="M255" s="9">
        <f t="shared" si="31"/>
        <v>530.3056918741878</v>
      </c>
      <c r="N255" s="9"/>
      <c r="O255" s="9"/>
      <c r="P255" s="9">
        <f t="shared" si="33"/>
        <v>551.77184369232862</v>
      </c>
      <c r="Q255" s="9"/>
      <c r="R255" s="10"/>
      <c r="S255" s="10"/>
      <c r="T255" s="9"/>
      <c r="U255" s="10"/>
    </row>
    <row r="256" spans="2:21" x14ac:dyDescent="0.25">
      <c r="B256" s="6">
        <f t="shared" si="38"/>
        <v>40626.586828703374</v>
      </c>
      <c r="C256">
        <f>LOOKUP(B256,Data!$A$6:$A$1806,Data!B$6:B$1806)</f>
        <v>60.035999298095703</v>
      </c>
      <c r="D256" s="9">
        <f>LOOKUP(B256,Data!$A$6:$A$1806,Data!C$6:C$1806)</f>
        <v>547.59759521484375</v>
      </c>
      <c r="G256">
        <f t="shared" si="37"/>
        <v>550</v>
      </c>
      <c r="H256" s="20">
        <f t="shared" si="34"/>
        <v>-3.5030552975651084</v>
      </c>
      <c r="I256" s="9">
        <f t="shared" si="35"/>
        <v>-4.643529585215405</v>
      </c>
      <c r="J256" s="9">
        <f t="shared" si="36"/>
        <v>8.6398315429687497E-2</v>
      </c>
      <c r="K256" s="9"/>
      <c r="L256" s="9">
        <f t="shared" si="32"/>
        <v>0</v>
      </c>
      <c r="M256" s="9">
        <f t="shared" si="31"/>
        <v>530.47610757234247</v>
      </c>
      <c r="N256" s="9"/>
      <c r="O256" s="9"/>
      <c r="P256" s="9">
        <f t="shared" si="33"/>
        <v>551.77184369232862</v>
      </c>
      <c r="Q256" s="9"/>
      <c r="R256" s="10"/>
      <c r="S256" s="10"/>
      <c r="T256" s="9"/>
      <c r="U256" s="10"/>
    </row>
    <row r="257" spans="2:21" x14ac:dyDescent="0.25">
      <c r="B257" s="6">
        <f t="shared" si="38"/>
        <v>40626.58685185152</v>
      </c>
      <c r="C257">
        <f>LOOKUP(B257,Data!$A$6:$A$1806,Data!B$6:B$1806)</f>
        <v>60.033000946044922</v>
      </c>
      <c r="D257" s="9">
        <f>LOOKUP(B257,Data!$A$6:$A$1806,Data!C$6:C$1806)</f>
        <v>546.10040283203125</v>
      </c>
      <c r="G257">
        <f t="shared" si="37"/>
        <v>550</v>
      </c>
      <c r="H257" s="20">
        <f t="shared" si="34"/>
        <v>-2.9502247149537482</v>
      </c>
      <c r="I257" s="9">
        <f t="shared" si="35"/>
        <v>-4.4233999520813896</v>
      </c>
      <c r="J257" s="9">
        <f t="shared" si="36"/>
        <v>7.9202270507812492E-2</v>
      </c>
      <c r="K257" s="9"/>
      <c r="L257" s="9">
        <f t="shared" si="32"/>
        <v>0</v>
      </c>
      <c r="M257" s="9">
        <f t="shared" si="31"/>
        <v>530.69623720547645</v>
      </c>
      <c r="N257" s="9"/>
      <c r="O257" s="9"/>
      <c r="P257" s="9">
        <f t="shared" si="33"/>
        <v>551.77184369232862</v>
      </c>
      <c r="Q257" s="9"/>
      <c r="R257" s="10"/>
      <c r="S257" s="10"/>
      <c r="T257" s="9"/>
      <c r="U257" s="10"/>
    </row>
    <row r="258" spans="2:21" x14ac:dyDescent="0.25">
      <c r="B258" s="6">
        <f t="shared" si="38"/>
        <v>40626.586874999666</v>
      </c>
      <c r="C258">
        <f>LOOKUP(B258,Data!$A$6:$A$1806,Data!B$6:B$1806)</f>
        <v>60.030998229980469</v>
      </c>
      <c r="D258" s="9">
        <f>LOOKUP(B258,Data!$A$6:$A$1806,Data!C$6:C$1806)</f>
        <v>546.10040283203125</v>
      </c>
      <c r="G258">
        <f t="shared" si="37"/>
        <v>550</v>
      </c>
      <c r="H258" s="20">
        <f t="shared" si="34"/>
        <v>-2.5809676464156257</v>
      </c>
      <c r="I258" s="9">
        <f t="shared" si="35"/>
        <v>-4.1838837523448404</v>
      </c>
      <c r="J258" s="9">
        <f t="shared" si="36"/>
        <v>7.4395751953124992E-2</v>
      </c>
      <c r="K258" s="9"/>
      <c r="L258" s="9">
        <f t="shared" si="32"/>
        <v>0</v>
      </c>
      <c r="M258" s="9">
        <f t="shared" si="31"/>
        <v>530.93575340521295</v>
      </c>
      <c r="N258" s="9"/>
      <c r="O258" s="9"/>
      <c r="P258" s="9">
        <f t="shared" si="33"/>
        <v>551.77184369232862</v>
      </c>
      <c r="Q258" s="9"/>
      <c r="R258" s="10"/>
      <c r="S258" s="10"/>
      <c r="T258" s="9"/>
      <c r="U258" s="10"/>
    </row>
    <row r="259" spans="2:21" x14ac:dyDescent="0.25">
      <c r="B259" s="6">
        <f t="shared" si="38"/>
        <v>40626.586898147812</v>
      </c>
      <c r="C259">
        <f>LOOKUP(B259,Data!$A$6:$A$1806,Data!B$6:B$1806)</f>
        <v>60.034999847412109</v>
      </c>
      <c r="D259" s="9">
        <f>LOOKUP(B259,Data!$A$6:$A$1806,Data!C$6:C$1806)</f>
        <v>545.72650146484375</v>
      </c>
      <c r="G259">
        <f t="shared" si="37"/>
        <v>550</v>
      </c>
      <c r="H259" s="20">
        <f t="shared" si="34"/>
        <v>-3.3187784366946547</v>
      </c>
      <c r="I259" s="9">
        <f t="shared" si="35"/>
        <v>-4.0714200613103166</v>
      </c>
      <c r="J259" s="9">
        <f t="shared" si="36"/>
        <v>8.39996337890625E-2</v>
      </c>
      <c r="K259" s="9"/>
      <c r="L259" s="9">
        <f t="shared" si="32"/>
        <v>0</v>
      </c>
      <c r="M259" s="9">
        <f t="shared" si="31"/>
        <v>531.04821709624753</v>
      </c>
      <c r="N259" s="9"/>
      <c r="O259" s="9"/>
      <c r="P259" s="9">
        <f t="shared" si="33"/>
        <v>551.77184369232862</v>
      </c>
      <c r="Q259" s="9"/>
      <c r="R259" s="10"/>
      <c r="S259" s="10"/>
      <c r="T259" s="9"/>
      <c r="U259" s="10"/>
    </row>
    <row r="260" spans="2:21" x14ac:dyDescent="0.25">
      <c r="B260" s="6">
        <f t="shared" si="38"/>
        <v>40626.586921295959</v>
      </c>
      <c r="C260">
        <f>LOOKUP(B260,Data!$A$6:$A$1806,Data!B$6:B$1806)</f>
        <v>60.036998748779297</v>
      </c>
      <c r="D260" s="9">
        <f>LOOKUP(B260,Data!$A$6:$A$1806,Data!C$6:C$1806)</f>
        <v>545.72650146484375</v>
      </c>
      <c r="G260">
        <f t="shared" si="37"/>
        <v>550</v>
      </c>
      <c r="H260" s="20">
        <f t="shared" si="34"/>
        <v>-3.6873321584355616</v>
      </c>
      <c r="I260" s="9">
        <f t="shared" si="35"/>
        <v>-4.0214886339365981</v>
      </c>
      <c r="J260" s="9">
        <f t="shared" si="36"/>
        <v>8.8796997070312494E-2</v>
      </c>
      <c r="K260" s="9"/>
      <c r="L260" s="9">
        <f t="shared" si="32"/>
        <v>0</v>
      </c>
      <c r="M260" s="9">
        <f t="shared" si="31"/>
        <v>531.09814852362126</v>
      </c>
      <c r="N260" s="9"/>
      <c r="O260" s="9"/>
      <c r="P260" s="9">
        <f t="shared" si="33"/>
        <v>551.77184369232862</v>
      </c>
      <c r="Q260" s="9"/>
      <c r="R260" s="10"/>
      <c r="S260" s="10"/>
      <c r="T260" s="9"/>
      <c r="U260" s="10"/>
    </row>
    <row r="261" spans="2:21" x14ac:dyDescent="0.25">
      <c r="B261" s="6">
        <f t="shared" si="38"/>
        <v>40626.586944444105</v>
      </c>
      <c r="C261">
        <f>LOOKUP(B261,Data!$A$6:$A$1806,Data!B$6:B$1806)</f>
        <v>60.040000915527344</v>
      </c>
      <c r="D261" s="9">
        <f>LOOKUP(B261,Data!$A$6:$A$1806,Data!C$6:C$1806)</f>
        <v>545.43621826171875</v>
      </c>
      <c r="G261">
        <f t="shared" si="37"/>
        <v>550</v>
      </c>
      <c r="H261" s="20">
        <f t="shared" si="34"/>
        <v>-4.2408660878441369</v>
      </c>
      <c r="I261" s="9">
        <f t="shared" si="35"/>
        <v>-4.050007702944578</v>
      </c>
      <c r="J261" s="9">
        <f t="shared" si="36"/>
        <v>9.6002197265624992E-2</v>
      </c>
      <c r="K261" s="9"/>
      <c r="L261" s="9">
        <f t="shared" si="32"/>
        <v>0</v>
      </c>
      <c r="M261" s="9">
        <f t="shared" si="31"/>
        <v>531.06962945461328</v>
      </c>
      <c r="N261" s="9"/>
      <c r="O261" s="9"/>
      <c r="P261" s="9">
        <f t="shared" si="33"/>
        <v>551.77184369232862</v>
      </c>
      <c r="Q261" s="9"/>
      <c r="R261" s="10"/>
      <c r="S261" s="10"/>
      <c r="T261" s="9"/>
      <c r="U261" s="10"/>
    </row>
    <row r="262" spans="2:21" x14ac:dyDescent="0.25">
      <c r="B262" s="6">
        <f t="shared" si="38"/>
        <v>40626.586967592251</v>
      </c>
      <c r="C262">
        <f>LOOKUP(B262,Data!$A$6:$A$1806,Data!B$6:B$1806)</f>
        <v>60.03900146484375</v>
      </c>
      <c r="D262" s="9">
        <f>LOOKUP(B262,Data!$A$6:$A$1806,Data!C$6:C$1806)</f>
        <v>545.43621826171875</v>
      </c>
      <c r="G262">
        <f t="shared" si="37"/>
        <v>550</v>
      </c>
      <c r="H262" s="20">
        <f t="shared" si="34"/>
        <v>-4.0565892269736841</v>
      </c>
      <c r="I262" s="9">
        <f t="shared" si="35"/>
        <v>-4.0508633010683619</v>
      </c>
      <c r="J262" s="9">
        <f t="shared" si="36"/>
        <v>9.3603515624999994E-2</v>
      </c>
      <c r="K262" s="9"/>
      <c r="L262" s="9">
        <f t="shared" si="32"/>
        <v>0</v>
      </c>
      <c r="M262" s="9">
        <f t="shared" si="31"/>
        <v>531.06877385648954</v>
      </c>
      <c r="N262" s="9"/>
      <c r="O262" s="9"/>
      <c r="P262" s="9">
        <f t="shared" si="33"/>
        <v>551.77184369232862</v>
      </c>
      <c r="Q262" s="9"/>
      <c r="R262" s="10"/>
      <c r="S262" s="10"/>
      <c r="T262" s="9"/>
      <c r="U262" s="10"/>
    </row>
    <row r="263" spans="2:21" x14ac:dyDescent="0.25">
      <c r="B263" s="6">
        <f t="shared" si="38"/>
        <v>40626.586990740398</v>
      </c>
      <c r="C263">
        <f>LOOKUP(B263,Data!$A$6:$A$1806,Data!B$6:B$1806)</f>
        <v>60.037998199462891</v>
      </c>
      <c r="D263" s="9">
        <f>LOOKUP(B263,Data!$A$6:$A$1806,Data!C$6:C$1806)</f>
        <v>545.73870849609375</v>
      </c>
      <c r="G263">
        <f t="shared" si="37"/>
        <v>550</v>
      </c>
      <c r="H263" s="20">
        <f t="shared" si="34"/>
        <v>-3.8716090193060153</v>
      </c>
      <c r="I263" s="9">
        <f t="shared" si="35"/>
        <v>-4.0275602444392566</v>
      </c>
      <c r="J263" s="9">
        <f t="shared" si="36"/>
        <v>9.1195678710937492E-2</v>
      </c>
      <c r="K263" s="9"/>
      <c r="L263" s="9">
        <f t="shared" si="32"/>
        <v>0</v>
      </c>
      <c r="M263" s="9">
        <f t="shared" si="31"/>
        <v>531.0920769131186</v>
      </c>
      <c r="N263" s="9"/>
      <c r="O263" s="9"/>
      <c r="P263" s="9">
        <f t="shared" si="33"/>
        <v>551.77184369232862</v>
      </c>
      <c r="Q263" s="9"/>
      <c r="R263" s="10"/>
      <c r="S263" s="10"/>
      <c r="T263" s="9"/>
      <c r="U263" s="10"/>
    </row>
    <row r="264" spans="2:21" x14ac:dyDescent="0.25">
      <c r="B264" s="6">
        <f t="shared" si="38"/>
        <v>40626.587013888544</v>
      </c>
      <c r="C264">
        <f>LOOKUP(B264,Data!$A$6:$A$1806,Data!B$6:B$1806)</f>
        <v>60.035999298095703</v>
      </c>
      <c r="D264" s="9">
        <f>LOOKUP(B264,Data!$A$6:$A$1806,Data!C$6:C$1806)</f>
        <v>545.73870849609375</v>
      </c>
      <c r="G264">
        <f t="shared" si="37"/>
        <v>550</v>
      </c>
      <c r="H264" s="20">
        <f t="shared" si="34"/>
        <v>-3.5030552975651084</v>
      </c>
      <c r="I264" s="9">
        <f t="shared" si="35"/>
        <v>-3.9593746013456173</v>
      </c>
      <c r="J264" s="9">
        <f t="shared" si="36"/>
        <v>8.6398315429687497E-2</v>
      </c>
      <c r="K264" s="9"/>
      <c r="L264" s="9">
        <f t="shared" si="32"/>
        <v>0</v>
      </c>
      <c r="M264" s="9">
        <f t="shared" si="31"/>
        <v>531.16026255621227</v>
      </c>
      <c r="N264" s="9"/>
      <c r="O264" s="9"/>
      <c r="P264" s="9">
        <f t="shared" si="33"/>
        <v>551.77184369232862</v>
      </c>
      <c r="Q264" s="9"/>
      <c r="R264" s="10"/>
      <c r="S264" s="10"/>
      <c r="T264" s="9"/>
      <c r="U264" s="10"/>
    </row>
    <row r="265" spans="2:21" x14ac:dyDescent="0.25">
      <c r="B265" s="6">
        <f t="shared" si="38"/>
        <v>40626.58703703669</v>
      </c>
      <c r="C265">
        <f>LOOKUP(B265,Data!$A$6:$A$1806,Data!B$6:B$1806)</f>
        <v>60.032001495361328</v>
      </c>
      <c r="D265" s="9">
        <f>LOOKUP(B265,Data!$A$6:$A$1806,Data!C$6:C$1806)</f>
        <v>545.1893310546875</v>
      </c>
      <c r="G265">
        <f t="shared" si="37"/>
        <v>550</v>
      </c>
      <c r="H265" s="20">
        <f t="shared" si="34"/>
        <v>-2.7659478540832945</v>
      </c>
      <c r="I265" s="9">
        <f t="shared" si="35"/>
        <v>-3.8042291242015156</v>
      </c>
      <c r="J265" s="9">
        <f t="shared" si="36"/>
        <v>7.6803588867187494E-2</v>
      </c>
      <c r="K265" s="9"/>
      <c r="L265" s="9">
        <f t="shared" si="32"/>
        <v>0</v>
      </c>
      <c r="M265" s="9">
        <f t="shared" si="31"/>
        <v>531.31540803335633</v>
      </c>
      <c r="N265" s="9"/>
      <c r="O265" s="9"/>
      <c r="P265" s="9">
        <f t="shared" si="33"/>
        <v>551.77184369232862</v>
      </c>
      <c r="Q265" s="9"/>
      <c r="R265" s="10"/>
      <c r="S265" s="10"/>
      <c r="T265" s="9"/>
      <c r="U265" s="10"/>
    </row>
    <row r="266" spans="2:21" x14ac:dyDescent="0.25">
      <c r="B266" s="6">
        <f t="shared" si="38"/>
        <v>40626.587060184836</v>
      </c>
      <c r="C266">
        <f>LOOKUP(B266,Data!$A$6:$A$1806,Data!B$6:B$1806)</f>
        <v>60.029998779296875</v>
      </c>
      <c r="D266" s="9">
        <f>LOOKUP(B266,Data!$A$6:$A$1806,Data!C$6:C$1806)</f>
        <v>545.1893310546875</v>
      </c>
      <c r="G266">
        <f t="shared" si="37"/>
        <v>550</v>
      </c>
      <c r="H266" s="20">
        <f t="shared" si="34"/>
        <v>-2.3966907855451725</v>
      </c>
      <c r="I266" s="9">
        <f t="shared" si="35"/>
        <v>-3.6212491401761908</v>
      </c>
      <c r="J266" s="9">
        <f t="shared" si="36"/>
        <v>7.1997070312499994E-2</v>
      </c>
      <c r="K266" s="9"/>
      <c r="L266" s="9">
        <f t="shared" si="32"/>
        <v>0</v>
      </c>
      <c r="M266" s="9">
        <f t="shared" si="31"/>
        <v>531.49838801738167</v>
      </c>
      <c r="N266" s="9"/>
      <c r="O266" s="9"/>
      <c r="P266" s="9">
        <f t="shared" si="33"/>
        <v>551.77184369232862</v>
      </c>
      <c r="Q266" s="9"/>
      <c r="R266" s="10"/>
      <c r="S266" s="10"/>
      <c r="T266" s="9"/>
      <c r="U266" s="10"/>
    </row>
    <row r="267" spans="2:21" x14ac:dyDescent="0.25">
      <c r="B267" s="6">
        <f t="shared" si="38"/>
        <v>40626.587083332983</v>
      </c>
      <c r="C267">
        <f>LOOKUP(B267,Data!$A$6:$A$1806,Data!B$6:B$1806)</f>
        <v>60.029998779296875</v>
      </c>
      <c r="D267" s="9">
        <f>LOOKUP(B267,Data!$A$6:$A$1806,Data!C$6:C$1806)</f>
        <v>546.314208984375</v>
      </c>
      <c r="G267">
        <f t="shared" si="37"/>
        <v>550</v>
      </c>
      <c r="H267" s="20">
        <f t="shared" si="34"/>
        <v>-2.3966907855451725</v>
      </c>
      <c r="I267" s="9">
        <f t="shared" si="35"/>
        <v>-3.4620565540741586</v>
      </c>
      <c r="J267" s="9">
        <f t="shared" si="36"/>
        <v>7.1997070312499994E-2</v>
      </c>
      <c r="K267" s="9"/>
      <c r="L267" s="9">
        <f t="shared" si="32"/>
        <v>0</v>
      </c>
      <c r="M267" s="9">
        <f t="shared" si="31"/>
        <v>531.65758060348367</v>
      </c>
      <c r="N267" s="9"/>
      <c r="O267" s="9"/>
      <c r="P267" s="9">
        <f t="shared" si="33"/>
        <v>551.77184369232862</v>
      </c>
      <c r="Q267" s="9"/>
      <c r="R267" s="10"/>
      <c r="S267" s="10"/>
      <c r="T267" s="9"/>
      <c r="U267" s="10"/>
    </row>
    <row r="268" spans="2:21" x14ac:dyDescent="0.25">
      <c r="B268" s="6">
        <f t="shared" si="38"/>
        <v>40626.587106481129</v>
      </c>
      <c r="C268">
        <f>LOOKUP(B268,Data!$A$6:$A$1806,Data!B$6:B$1806)</f>
        <v>60.028999328613281</v>
      </c>
      <c r="D268" s="9">
        <f>LOOKUP(B268,Data!$A$6:$A$1806,Data!C$6:C$1806)</f>
        <v>546.314208984375</v>
      </c>
      <c r="G268">
        <f t="shared" si="37"/>
        <v>550</v>
      </c>
      <c r="H268" s="20">
        <f t="shared" si="34"/>
        <v>-2.2124139246747188</v>
      </c>
      <c r="I268" s="9">
        <f t="shared" si="35"/>
        <v>-3.2996030122522311</v>
      </c>
      <c r="J268" s="9">
        <f t="shared" si="36"/>
        <v>6.9598388671874997E-2</v>
      </c>
      <c r="K268" s="9"/>
      <c r="L268" s="9">
        <f t="shared" si="32"/>
        <v>0</v>
      </c>
      <c r="M268" s="9">
        <f t="shared" si="31"/>
        <v>531.82003414530561</v>
      </c>
      <c r="N268" s="9"/>
      <c r="O268" s="9"/>
      <c r="P268" s="9">
        <f t="shared" si="33"/>
        <v>551.77184369232862</v>
      </c>
      <c r="Q268" s="9"/>
      <c r="R268" s="10"/>
      <c r="S268" s="10"/>
      <c r="T268" s="9"/>
      <c r="U268" s="10"/>
    </row>
    <row r="269" spans="2:21" x14ac:dyDescent="0.25">
      <c r="B269" s="6">
        <f t="shared" si="38"/>
        <v>40626.587129629275</v>
      </c>
      <c r="C269">
        <f>LOOKUP(B269,Data!$A$6:$A$1806,Data!B$6:B$1806)</f>
        <v>60.032001495361328</v>
      </c>
      <c r="D269" s="9">
        <f>LOOKUP(B269,Data!$A$6:$A$1806,Data!C$6:C$1806)</f>
        <v>545.64849853515625</v>
      </c>
      <c r="G269">
        <f t="shared" si="37"/>
        <v>550</v>
      </c>
      <c r="H269" s="20">
        <f t="shared" si="34"/>
        <v>-2.7659478540832945</v>
      </c>
      <c r="I269" s="9">
        <f t="shared" si="35"/>
        <v>-3.2302278416902697</v>
      </c>
      <c r="J269" s="9">
        <f t="shared" si="36"/>
        <v>7.6803588867187494E-2</v>
      </c>
      <c r="K269" s="9"/>
      <c r="L269" s="9">
        <f t="shared" si="32"/>
        <v>0</v>
      </c>
      <c r="M269" s="9">
        <f t="shared" si="31"/>
        <v>531.88940931586762</v>
      </c>
      <c r="N269" s="9"/>
      <c r="O269" s="9"/>
      <c r="P269" s="9">
        <f t="shared" si="33"/>
        <v>551.77184369232862</v>
      </c>
      <c r="Q269" s="9"/>
      <c r="R269" s="10"/>
      <c r="S269" s="10"/>
      <c r="T269" s="9"/>
      <c r="U269" s="10"/>
    </row>
    <row r="270" spans="2:21" x14ac:dyDescent="0.25">
      <c r="B270" s="6">
        <f t="shared" si="38"/>
        <v>40626.587152777422</v>
      </c>
      <c r="C270">
        <f>LOOKUP(B270,Data!$A$6:$A$1806,Data!B$6:B$1806)</f>
        <v>60.032001495361328</v>
      </c>
      <c r="D270" s="9">
        <f>LOOKUP(B270,Data!$A$6:$A$1806,Data!C$6:C$1806)</f>
        <v>545.64849853515625</v>
      </c>
      <c r="G270">
        <f t="shared" si="37"/>
        <v>550</v>
      </c>
      <c r="H270" s="20">
        <f t="shared" si="34"/>
        <v>-2.7659478540832945</v>
      </c>
      <c r="I270" s="9">
        <f t="shared" si="35"/>
        <v>-3.1698714433013628</v>
      </c>
      <c r="J270" s="9">
        <f t="shared" si="36"/>
        <v>7.6803588867187494E-2</v>
      </c>
      <c r="K270" s="9"/>
      <c r="L270" s="9">
        <f t="shared" si="32"/>
        <v>0</v>
      </c>
      <c r="M270" s="9">
        <f t="shared" si="31"/>
        <v>531.9497657142565</v>
      </c>
      <c r="N270" s="9"/>
      <c r="O270" s="9"/>
      <c r="P270" s="9">
        <f t="shared" si="33"/>
        <v>551.77184369232862</v>
      </c>
      <c r="Q270" s="9"/>
      <c r="R270" s="10"/>
      <c r="S270" s="10"/>
      <c r="T270" s="9"/>
      <c r="U270" s="10"/>
    </row>
    <row r="271" spans="2:21" x14ac:dyDescent="0.25">
      <c r="B271" s="6">
        <f t="shared" si="38"/>
        <v>40626.587175925568</v>
      </c>
      <c r="C271">
        <f>LOOKUP(B271,Data!$A$6:$A$1806,Data!B$6:B$1806)</f>
        <v>60.029998779296875</v>
      </c>
      <c r="D271" s="9">
        <f>LOOKUP(B271,Data!$A$6:$A$1806,Data!C$6:C$1806)</f>
        <v>545.5865478515625</v>
      </c>
      <c r="G271">
        <f t="shared" si="37"/>
        <v>550</v>
      </c>
      <c r="H271" s="20">
        <f t="shared" si="34"/>
        <v>-2.3966907855451725</v>
      </c>
      <c r="I271" s="9">
        <f t="shared" si="35"/>
        <v>-3.0693579577930579</v>
      </c>
      <c r="J271" s="9">
        <f t="shared" si="36"/>
        <v>7.1997070312499994E-2</v>
      </c>
      <c r="K271" s="9"/>
      <c r="L271" s="9">
        <f t="shared" si="32"/>
        <v>0</v>
      </c>
      <c r="M271" s="9">
        <f t="shared" ref="M271:M334" si="39">IF((M270+L271+(I271-I270))&gt;G271,G271,IF((M270+L271+(I271-I270))&lt;L$15,M270+L271,M270+L271+(I271-I270)))</f>
        <v>532.05027919976476</v>
      </c>
      <c r="N271" s="9"/>
      <c r="O271" s="9"/>
      <c r="P271" s="9">
        <f t="shared" si="33"/>
        <v>551.77184369232862</v>
      </c>
      <c r="Q271" s="9"/>
      <c r="R271" s="10"/>
      <c r="S271" s="10"/>
      <c r="T271" s="9"/>
      <c r="U271" s="10"/>
    </row>
    <row r="272" spans="2:21" x14ac:dyDescent="0.25">
      <c r="B272" s="6">
        <f t="shared" si="38"/>
        <v>40626.587199073714</v>
      </c>
      <c r="C272">
        <f>LOOKUP(B272,Data!$A$6:$A$1806,Data!B$6:B$1806)</f>
        <v>60.032001495361328</v>
      </c>
      <c r="D272" s="9">
        <f>LOOKUP(B272,Data!$A$6:$A$1806,Data!C$6:C$1806)</f>
        <v>545.5865478515625</v>
      </c>
      <c r="G272">
        <f t="shared" si="37"/>
        <v>550</v>
      </c>
      <c r="H272" s="20">
        <f t="shared" si="34"/>
        <v>-2.7659478540832945</v>
      </c>
      <c r="I272" s="9">
        <f t="shared" si="35"/>
        <v>-3.0299146443107889</v>
      </c>
      <c r="J272" s="9">
        <f t="shared" si="36"/>
        <v>7.6803588867187494E-2</v>
      </c>
      <c r="K272" s="9"/>
      <c r="L272" s="9">
        <f t="shared" ref="L272:L335" si="40">IF(B272&gt;G$3,0,(K$21*0.000023148/K$22))</f>
        <v>0</v>
      </c>
      <c r="M272" s="9">
        <f t="shared" si="39"/>
        <v>532.08972251324701</v>
      </c>
      <c r="N272" s="9"/>
      <c r="O272" s="9"/>
      <c r="P272" s="9">
        <f t="shared" si="33"/>
        <v>551.77184369232862</v>
      </c>
      <c r="Q272" s="9"/>
      <c r="R272" s="10"/>
      <c r="S272" s="10"/>
      <c r="T272" s="9"/>
      <c r="U272" s="10"/>
    </row>
    <row r="273" spans="2:21" x14ac:dyDescent="0.25">
      <c r="B273" s="6">
        <f t="shared" si="38"/>
        <v>40626.58722222186</v>
      </c>
      <c r="C273">
        <f>LOOKUP(B273,Data!$A$6:$A$1806,Data!B$6:B$1806)</f>
        <v>60.028999328613281</v>
      </c>
      <c r="D273" s="9">
        <f>LOOKUP(B273,Data!$A$6:$A$1806,Data!C$6:C$1806)</f>
        <v>543.96356201171875</v>
      </c>
      <c r="G273">
        <f t="shared" si="37"/>
        <v>550</v>
      </c>
      <c r="H273" s="20">
        <f t="shared" si="34"/>
        <v>-2.2124139246747188</v>
      </c>
      <c r="I273" s="9">
        <f t="shared" si="35"/>
        <v>-2.9236395507580997</v>
      </c>
      <c r="J273" s="9">
        <f t="shared" si="36"/>
        <v>6.9598388671874997E-2</v>
      </c>
      <c r="K273" s="9"/>
      <c r="L273" s="9">
        <f t="shared" si="40"/>
        <v>0</v>
      </c>
      <c r="M273" s="9">
        <f t="shared" si="39"/>
        <v>532.19599760679966</v>
      </c>
      <c r="N273" s="9"/>
      <c r="O273" s="9"/>
      <c r="P273" s="9">
        <f t="shared" si="33"/>
        <v>551.77184369232862</v>
      </c>
      <c r="Q273" s="9"/>
      <c r="R273" s="10"/>
      <c r="S273" s="10"/>
      <c r="T273" s="9"/>
      <c r="U273" s="10"/>
    </row>
    <row r="274" spans="2:21" x14ac:dyDescent="0.25">
      <c r="B274" s="6">
        <f t="shared" si="38"/>
        <v>40626.587245370007</v>
      </c>
      <c r="C274">
        <f>LOOKUP(B274,Data!$A$6:$A$1806,Data!B$6:B$1806)</f>
        <v>60.0260009765625</v>
      </c>
      <c r="D274" s="9">
        <f>LOOKUP(B274,Data!$A$6:$A$1806,Data!C$6:C$1806)</f>
        <v>543.96356201171875</v>
      </c>
      <c r="G274">
        <f t="shared" si="37"/>
        <v>550</v>
      </c>
      <c r="H274" s="20">
        <f t="shared" si="34"/>
        <v>-1.6595833420633588</v>
      </c>
      <c r="I274" s="9">
        <f t="shared" si="35"/>
        <v>-2.7593122436277837</v>
      </c>
      <c r="J274" s="9">
        <f t="shared" si="36"/>
        <v>6.2402343749999999E-2</v>
      </c>
      <c r="K274" s="9"/>
      <c r="L274" s="9">
        <f t="shared" si="40"/>
        <v>0</v>
      </c>
      <c r="M274" s="9">
        <f t="shared" si="39"/>
        <v>532.36032491392996</v>
      </c>
      <c r="N274" s="9"/>
      <c r="O274" s="9"/>
      <c r="P274" s="9">
        <f t="shared" ref="P274:P337" si="41">P273+L274</f>
        <v>551.77184369232862</v>
      </c>
      <c r="Q274" s="9"/>
      <c r="R274" s="10"/>
      <c r="S274" s="10"/>
      <c r="T274" s="9"/>
      <c r="U274" s="10"/>
    </row>
    <row r="275" spans="2:21" x14ac:dyDescent="0.25">
      <c r="B275" s="6">
        <f t="shared" si="38"/>
        <v>40626.587268518153</v>
      </c>
      <c r="C275">
        <f>LOOKUP(B275,Data!$A$6:$A$1806,Data!B$6:B$1806)</f>
        <v>60.025001525878906</v>
      </c>
      <c r="D275" s="9">
        <f>LOOKUP(B275,Data!$A$6:$A$1806,Data!C$6:C$1806)</f>
        <v>543.45489501953125</v>
      </c>
      <c r="G275">
        <f t="shared" si="37"/>
        <v>550</v>
      </c>
      <c r="H275" s="20">
        <f t="shared" si="34"/>
        <v>-1.4753064811929055</v>
      </c>
      <c r="I275" s="9">
        <f t="shared" si="35"/>
        <v>-2.5923914945112494</v>
      </c>
      <c r="J275" s="9">
        <f t="shared" si="36"/>
        <v>6.0003662109374994E-2</v>
      </c>
      <c r="K275" s="9"/>
      <c r="L275" s="9">
        <f t="shared" si="40"/>
        <v>0</v>
      </c>
      <c r="M275" s="9">
        <f t="shared" si="39"/>
        <v>532.52724566304653</v>
      </c>
      <c r="N275" s="9"/>
      <c r="O275" s="9"/>
      <c r="P275" s="9">
        <f t="shared" si="41"/>
        <v>551.77184369232862</v>
      </c>
      <c r="Q275" s="9"/>
      <c r="R275" s="10"/>
      <c r="S275" s="10"/>
      <c r="T275" s="9"/>
      <c r="U275" s="10"/>
    </row>
    <row r="276" spans="2:21" x14ac:dyDescent="0.25">
      <c r="B276" s="6">
        <f t="shared" si="38"/>
        <v>40626.587291666299</v>
      </c>
      <c r="C276">
        <f>LOOKUP(B276,Data!$A$6:$A$1806,Data!B$6:B$1806)</f>
        <v>60.020000457763672</v>
      </c>
      <c r="D276" s="9">
        <f>LOOKUP(B276,Data!$A$6:$A$1806,Data!C$6:C$1806)</f>
        <v>543.45489501953125</v>
      </c>
      <c r="G276">
        <f t="shared" si="37"/>
        <v>550</v>
      </c>
      <c r="H276" s="20">
        <f t="shared" si="34"/>
        <v>-0.55321883004342287</v>
      </c>
      <c r="I276" s="9">
        <f t="shared" si="35"/>
        <v>-2.3272990481304321</v>
      </c>
      <c r="J276" s="9">
        <f t="shared" si="36"/>
        <v>4.8001098632812496E-2</v>
      </c>
      <c r="K276" s="9"/>
      <c r="L276" s="9">
        <f t="shared" si="40"/>
        <v>0</v>
      </c>
      <c r="M276" s="9">
        <f t="shared" si="39"/>
        <v>532.79233810942731</v>
      </c>
      <c r="N276" s="9"/>
      <c r="O276" s="9"/>
      <c r="P276" s="9">
        <f t="shared" si="41"/>
        <v>551.77184369232862</v>
      </c>
      <c r="Q276" s="9"/>
      <c r="R276" s="10"/>
      <c r="S276" s="10"/>
      <c r="T276" s="9"/>
      <c r="U276" s="10"/>
    </row>
    <row r="277" spans="2:21" x14ac:dyDescent="0.25">
      <c r="B277" s="6">
        <f t="shared" si="38"/>
        <v>40626.587314814446</v>
      </c>
      <c r="C277">
        <f>LOOKUP(B277,Data!$A$6:$A$1806,Data!B$6:B$1806)</f>
        <v>60.022998809814453</v>
      </c>
      <c r="D277" s="9">
        <f>LOOKUP(B277,Data!$A$6:$A$1806,Data!C$6:C$1806)</f>
        <v>542.86517333984375</v>
      </c>
      <c r="G277">
        <f t="shared" si="37"/>
        <v>550</v>
      </c>
      <c r="H277" s="20">
        <f t="shared" si="34"/>
        <v>-1.1060494126547833</v>
      </c>
      <c r="I277" s="9">
        <f t="shared" si="35"/>
        <v>-2.1685365955185976</v>
      </c>
      <c r="J277" s="9">
        <f t="shared" si="36"/>
        <v>5.5197143554687501E-2</v>
      </c>
      <c r="K277" s="9"/>
      <c r="L277" s="9">
        <f t="shared" si="40"/>
        <v>0</v>
      </c>
      <c r="M277" s="9">
        <f t="shared" si="39"/>
        <v>532.95110056203919</v>
      </c>
      <c r="N277" s="9"/>
      <c r="O277" s="9"/>
      <c r="P277" s="9">
        <f t="shared" si="41"/>
        <v>551.77184369232862</v>
      </c>
      <c r="Q277" s="9"/>
      <c r="R277" s="10"/>
      <c r="S277" s="10"/>
      <c r="T277" s="9"/>
      <c r="U277" s="10"/>
    </row>
    <row r="278" spans="2:21" x14ac:dyDescent="0.25">
      <c r="B278" s="6">
        <f t="shared" si="38"/>
        <v>40626.587337962592</v>
      </c>
      <c r="C278">
        <f>LOOKUP(B278,Data!$A$6:$A$1806,Data!B$6:B$1806)</f>
        <v>60.015998840332031</v>
      </c>
      <c r="D278" s="9">
        <f>LOOKUP(B278,Data!$A$6:$A$1806,Data!C$6:C$1806)</f>
        <v>542.86517333984375</v>
      </c>
      <c r="G278">
        <f t="shared" si="37"/>
        <v>550</v>
      </c>
      <c r="H278" s="20">
        <f t="shared" si="34"/>
        <v>0</v>
      </c>
      <c r="I278" s="9">
        <f t="shared" si="35"/>
        <v>-1.8866268381011799</v>
      </c>
      <c r="J278" s="9">
        <f t="shared" si="36"/>
        <v>3.8397216796875001E-2</v>
      </c>
      <c r="K278" s="9"/>
      <c r="L278" s="9">
        <f t="shared" si="40"/>
        <v>0</v>
      </c>
      <c r="M278" s="9">
        <f t="shared" si="39"/>
        <v>533.23301031945664</v>
      </c>
      <c r="N278" s="9"/>
      <c r="O278" s="9"/>
      <c r="P278" s="9">
        <f t="shared" si="41"/>
        <v>551.77184369232862</v>
      </c>
      <c r="Q278" s="9"/>
      <c r="R278" s="10"/>
      <c r="S278" s="10"/>
      <c r="T278" s="9"/>
      <c r="U278" s="10"/>
    </row>
    <row r="279" spans="2:21" x14ac:dyDescent="0.25">
      <c r="B279" s="6">
        <f t="shared" si="38"/>
        <v>40626.587361110738</v>
      </c>
      <c r="C279">
        <f>LOOKUP(B279,Data!$A$6:$A$1806,Data!B$6:B$1806)</f>
        <v>60.012001037597656</v>
      </c>
      <c r="D279" s="9">
        <f>LOOKUP(B279,Data!$A$6:$A$1806,Data!C$6:C$1806)</f>
        <v>543.6949462890625</v>
      </c>
      <c r="G279">
        <f t="shared" si="37"/>
        <v>550</v>
      </c>
      <c r="H279" s="20">
        <f t="shared" si="34"/>
        <v>0</v>
      </c>
      <c r="I279" s="9">
        <f t="shared" si="35"/>
        <v>-1.6413653491480265</v>
      </c>
      <c r="J279" s="9">
        <f t="shared" si="36"/>
        <v>2.8802490234374999E-2</v>
      </c>
      <c r="K279" s="9"/>
      <c r="L279" s="9">
        <f t="shared" si="40"/>
        <v>0</v>
      </c>
      <c r="M279" s="9">
        <f t="shared" si="39"/>
        <v>533.47827180840977</v>
      </c>
      <c r="N279" s="9"/>
      <c r="O279" s="9"/>
      <c r="P279" s="9">
        <f t="shared" si="41"/>
        <v>551.77184369232862</v>
      </c>
      <c r="Q279" s="9"/>
      <c r="R279" s="10"/>
      <c r="S279" s="10"/>
      <c r="T279" s="9"/>
      <c r="U279" s="10"/>
    </row>
    <row r="280" spans="2:21" x14ac:dyDescent="0.25">
      <c r="B280" s="6">
        <f t="shared" si="38"/>
        <v>40626.587384258884</v>
      </c>
      <c r="C280">
        <f>LOOKUP(B280,Data!$A$6:$A$1806,Data!B$6:B$1806)</f>
        <v>60.011001586914063</v>
      </c>
      <c r="D280" s="9">
        <f>LOOKUP(B280,Data!$A$6:$A$1806,Data!C$6:C$1806)</f>
        <v>543.6949462890625</v>
      </c>
      <c r="G280">
        <f t="shared" si="37"/>
        <v>550</v>
      </c>
      <c r="H280" s="20">
        <f t="shared" si="34"/>
        <v>0</v>
      </c>
      <c r="I280" s="9">
        <f t="shared" si="35"/>
        <v>-1.4279878537587829</v>
      </c>
      <c r="J280" s="9">
        <f t="shared" si="36"/>
        <v>2.6403808593749998E-2</v>
      </c>
      <c r="K280" s="9"/>
      <c r="L280" s="9">
        <f t="shared" si="40"/>
        <v>0</v>
      </c>
      <c r="M280" s="9">
        <f t="shared" si="39"/>
        <v>533.69164930379907</v>
      </c>
      <c r="N280" s="9"/>
      <c r="O280" s="9"/>
      <c r="P280" s="9">
        <f t="shared" si="41"/>
        <v>551.77184369232862</v>
      </c>
      <c r="Q280" s="9"/>
      <c r="R280" s="10"/>
      <c r="S280" s="10"/>
      <c r="T280" s="9"/>
      <c r="U280" s="10"/>
    </row>
    <row r="281" spans="2:21" x14ac:dyDescent="0.25">
      <c r="B281" s="6">
        <f t="shared" si="38"/>
        <v>40626.587407407031</v>
      </c>
      <c r="C281">
        <f>LOOKUP(B281,Data!$A$6:$A$1806,Data!B$6:B$1806)</f>
        <v>60.009998321533203</v>
      </c>
      <c r="D281" s="9">
        <f>LOOKUP(B281,Data!$A$6:$A$1806,Data!C$6:C$1806)</f>
        <v>543.29547119140625</v>
      </c>
      <c r="G281">
        <f t="shared" si="37"/>
        <v>550</v>
      </c>
      <c r="H281" s="20">
        <f t="shared" si="34"/>
        <v>0</v>
      </c>
      <c r="I281" s="9">
        <f t="shared" si="35"/>
        <v>-1.2423494327701412</v>
      </c>
      <c r="J281" s="9">
        <f t="shared" si="36"/>
        <v>2.3995971679687499E-2</v>
      </c>
      <c r="K281" s="9"/>
      <c r="L281" s="9">
        <f t="shared" si="40"/>
        <v>0</v>
      </c>
      <c r="M281" s="9">
        <f t="shared" si="39"/>
        <v>533.87728772478772</v>
      </c>
      <c r="N281" s="9"/>
      <c r="O281" s="9"/>
      <c r="P281" s="9">
        <f t="shared" si="41"/>
        <v>551.77184369232862</v>
      </c>
      <c r="Q281" s="9"/>
      <c r="R281" s="10"/>
      <c r="S281" s="10"/>
      <c r="T281" s="9"/>
      <c r="U281" s="10"/>
    </row>
    <row r="282" spans="2:21" x14ac:dyDescent="0.25">
      <c r="B282" s="6">
        <f t="shared" si="38"/>
        <v>40626.587430555177</v>
      </c>
      <c r="C282">
        <f>LOOKUP(B282,Data!$A$6:$A$1806,Data!B$6:B$1806)</f>
        <v>60.007999420166016</v>
      </c>
      <c r="D282" s="9">
        <f>LOOKUP(B282,Data!$A$6:$A$1806,Data!C$6:C$1806)</f>
        <v>543.29547119140625</v>
      </c>
      <c r="G282">
        <f t="shared" si="37"/>
        <v>550</v>
      </c>
      <c r="H282" s="20">
        <f t="shared" si="34"/>
        <v>0</v>
      </c>
      <c r="I282" s="9">
        <f t="shared" si="35"/>
        <v>-1.0808440065100229</v>
      </c>
      <c r="J282" s="9">
        <f t="shared" si="36"/>
        <v>1.9198608398437501E-2</v>
      </c>
      <c r="K282" s="9"/>
      <c r="L282" s="9">
        <f t="shared" si="40"/>
        <v>0</v>
      </c>
      <c r="M282" s="9">
        <f t="shared" si="39"/>
        <v>534.0387931510478</v>
      </c>
      <c r="N282" s="9"/>
      <c r="O282" s="9"/>
      <c r="P282" s="9">
        <f t="shared" si="41"/>
        <v>551.77184369232862</v>
      </c>
      <c r="Q282" s="9"/>
      <c r="R282" s="10"/>
      <c r="S282" s="10"/>
      <c r="T282" s="9"/>
      <c r="U282" s="10"/>
    </row>
    <row r="283" spans="2:21" x14ac:dyDescent="0.25">
      <c r="B283" s="6">
        <f t="shared" si="38"/>
        <v>40626.587453703323</v>
      </c>
      <c r="C283">
        <f>LOOKUP(B283,Data!$A$6:$A$1806,Data!B$6:B$1806)</f>
        <v>60.009998321533203</v>
      </c>
      <c r="D283" s="9">
        <f>LOOKUP(B283,Data!$A$6:$A$1806,Data!C$6:C$1806)</f>
        <v>543.618408203125</v>
      </c>
      <c r="G283">
        <f t="shared" si="37"/>
        <v>550</v>
      </c>
      <c r="H283" s="20">
        <f t="shared" si="34"/>
        <v>0</v>
      </c>
      <c r="I283" s="9">
        <f t="shared" si="35"/>
        <v>-0.9403342856637199</v>
      </c>
      <c r="J283" s="9">
        <f t="shared" si="36"/>
        <v>2.3995971679687499E-2</v>
      </c>
      <c r="K283" s="9"/>
      <c r="L283" s="9">
        <f t="shared" si="40"/>
        <v>0</v>
      </c>
      <c r="M283" s="9">
        <f t="shared" si="39"/>
        <v>534.17930287189415</v>
      </c>
      <c r="N283" s="9"/>
      <c r="O283" s="9"/>
      <c r="P283" s="9">
        <f t="shared" si="41"/>
        <v>551.77184369232862</v>
      </c>
      <c r="Q283" s="9"/>
      <c r="R283" s="10"/>
      <c r="S283" s="10"/>
      <c r="T283" s="9"/>
      <c r="U283" s="10"/>
    </row>
    <row r="284" spans="2:21" x14ac:dyDescent="0.25">
      <c r="B284" s="6">
        <f t="shared" si="38"/>
        <v>40626.58747685147</v>
      </c>
      <c r="C284">
        <f>LOOKUP(B284,Data!$A$6:$A$1806,Data!B$6:B$1806)</f>
        <v>60.011001586914063</v>
      </c>
      <c r="D284" s="9">
        <f>LOOKUP(B284,Data!$A$6:$A$1806,Data!C$6:C$1806)</f>
        <v>543.84991455078125</v>
      </c>
      <c r="G284">
        <f t="shared" si="37"/>
        <v>550</v>
      </c>
      <c r="H284" s="20">
        <f t="shared" si="34"/>
        <v>0</v>
      </c>
      <c r="I284" s="9">
        <f t="shared" si="35"/>
        <v>-0.81809082852743631</v>
      </c>
      <c r="J284" s="9">
        <f t="shared" si="36"/>
        <v>2.6403808593749998E-2</v>
      </c>
      <c r="K284" s="9"/>
      <c r="L284" s="9">
        <f t="shared" si="40"/>
        <v>0</v>
      </c>
      <c r="M284" s="9">
        <f t="shared" si="39"/>
        <v>534.30154632903043</v>
      </c>
      <c r="N284" s="9"/>
      <c r="O284" s="9"/>
      <c r="P284" s="9">
        <f t="shared" si="41"/>
        <v>551.77184369232862</v>
      </c>
      <c r="Q284" s="9"/>
      <c r="R284" s="10"/>
      <c r="S284" s="10"/>
      <c r="T284" s="9"/>
      <c r="U284" s="10"/>
    </row>
    <row r="285" spans="2:21" x14ac:dyDescent="0.25">
      <c r="B285" s="6">
        <f t="shared" si="38"/>
        <v>40626.587499999616</v>
      </c>
      <c r="C285">
        <f>LOOKUP(B285,Data!$A$6:$A$1806,Data!B$6:B$1806)</f>
        <v>60.012001037597656</v>
      </c>
      <c r="D285" s="9">
        <f>LOOKUP(B285,Data!$A$6:$A$1806,Data!C$6:C$1806)</f>
        <v>543.84991455078125</v>
      </c>
      <c r="G285">
        <f t="shared" si="37"/>
        <v>550</v>
      </c>
      <c r="H285" s="20">
        <f t="shared" si="34"/>
        <v>0</v>
      </c>
      <c r="I285" s="9">
        <f t="shared" si="35"/>
        <v>-0.71173902081886964</v>
      </c>
      <c r="J285" s="9">
        <f t="shared" si="36"/>
        <v>2.8802490234374999E-2</v>
      </c>
      <c r="K285" s="9"/>
      <c r="L285" s="9">
        <f t="shared" si="40"/>
        <v>0</v>
      </c>
      <c r="M285" s="9">
        <f t="shared" si="39"/>
        <v>534.40789813673905</v>
      </c>
      <c r="N285" s="9"/>
      <c r="O285" s="9"/>
      <c r="P285" s="9">
        <f t="shared" si="41"/>
        <v>551.77184369232862</v>
      </c>
      <c r="Q285" s="9"/>
      <c r="R285" s="10"/>
      <c r="S285" s="10"/>
      <c r="T285" s="9"/>
      <c r="U285" s="10"/>
    </row>
    <row r="286" spans="2:21" x14ac:dyDescent="0.25">
      <c r="B286" s="6">
        <f t="shared" si="38"/>
        <v>40626.587523147762</v>
      </c>
      <c r="C286">
        <f>LOOKUP(B286,Data!$A$6:$A$1806,Data!B$6:B$1806)</f>
        <v>60.013999938964844</v>
      </c>
      <c r="D286" s="9">
        <f>LOOKUP(B286,Data!$A$6:$A$1806,Data!C$6:C$1806)</f>
        <v>543.84991455078125</v>
      </c>
      <c r="G286">
        <f t="shared" si="37"/>
        <v>550</v>
      </c>
      <c r="H286" s="20">
        <f t="shared" si="34"/>
        <v>0</v>
      </c>
      <c r="I286" s="9">
        <f t="shared" si="35"/>
        <v>-0.61921294811241656</v>
      </c>
      <c r="J286" s="9">
        <f t="shared" si="36"/>
        <v>3.3599853515625E-2</v>
      </c>
      <c r="K286" s="9"/>
      <c r="L286" s="9">
        <f t="shared" si="40"/>
        <v>0</v>
      </c>
      <c r="M286" s="9">
        <f t="shared" si="39"/>
        <v>534.50042420944555</v>
      </c>
      <c r="N286" s="9"/>
      <c r="O286" s="9"/>
      <c r="P286" s="9">
        <f t="shared" si="41"/>
        <v>551.77184369232862</v>
      </c>
      <c r="Q286" s="9"/>
      <c r="R286" s="10"/>
      <c r="S286" s="10"/>
      <c r="T286" s="9"/>
      <c r="U286" s="10"/>
    </row>
    <row r="287" spans="2:21" x14ac:dyDescent="0.25">
      <c r="B287" s="6">
        <f t="shared" si="38"/>
        <v>40626.587546295908</v>
      </c>
      <c r="C287">
        <f>LOOKUP(B287,Data!$A$6:$A$1806,Data!B$6:B$1806)</f>
        <v>60.015998840332031</v>
      </c>
      <c r="D287" s="9">
        <f>LOOKUP(B287,Data!$A$6:$A$1806,Data!C$6:C$1806)</f>
        <v>543.786376953125</v>
      </c>
      <c r="G287">
        <f t="shared" si="37"/>
        <v>550</v>
      </c>
      <c r="H287" s="20">
        <f t="shared" si="34"/>
        <v>0</v>
      </c>
      <c r="I287" s="9">
        <f t="shared" si="35"/>
        <v>-0.53871526485780241</v>
      </c>
      <c r="J287" s="9">
        <f t="shared" si="36"/>
        <v>3.8397216796875001E-2</v>
      </c>
      <c r="K287" s="9"/>
      <c r="L287" s="9">
        <f t="shared" si="40"/>
        <v>0</v>
      </c>
      <c r="M287" s="9">
        <f t="shared" si="39"/>
        <v>534.58092189270019</v>
      </c>
      <c r="N287" s="9"/>
      <c r="O287" s="9"/>
      <c r="P287" s="9">
        <f t="shared" si="41"/>
        <v>551.77184369232862</v>
      </c>
      <c r="Q287" s="9"/>
      <c r="R287" s="10"/>
      <c r="S287" s="10"/>
      <c r="T287" s="9"/>
      <c r="U287" s="10"/>
    </row>
    <row r="288" spans="2:21" x14ac:dyDescent="0.25">
      <c r="B288" s="6">
        <f t="shared" si="38"/>
        <v>40626.587569444055</v>
      </c>
      <c r="C288">
        <f>LOOKUP(B288,Data!$A$6:$A$1806,Data!B$6:B$1806)</f>
        <v>60.018001556396484</v>
      </c>
      <c r="D288" s="9">
        <f>LOOKUP(B288,Data!$A$6:$A$1806,Data!C$6:C$1806)</f>
        <v>543.786376953125</v>
      </c>
      <c r="G288">
        <f t="shared" si="37"/>
        <v>550</v>
      </c>
      <c r="H288" s="20">
        <f t="shared" si="34"/>
        <v>-0.18466510830251612</v>
      </c>
      <c r="I288" s="9">
        <f t="shared" si="35"/>
        <v>-0.49268874450561523</v>
      </c>
      <c r="J288" s="9">
        <f t="shared" si="36"/>
        <v>4.3203735351562501E-2</v>
      </c>
      <c r="K288" s="9"/>
      <c r="L288" s="9">
        <f t="shared" si="40"/>
        <v>0</v>
      </c>
      <c r="M288" s="9">
        <f t="shared" si="39"/>
        <v>534.62694841305233</v>
      </c>
      <c r="N288" s="9"/>
      <c r="O288" s="9"/>
      <c r="P288" s="9">
        <f t="shared" si="41"/>
        <v>551.77184369232862</v>
      </c>
      <c r="Q288" s="9"/>
      <c r="R288" s="10"/>
      <c r="S288" s="10"/>
      <c r="T288" s="9"/>
      <c r="U288" s="10"/>
    </row>
    <row r="289" spans="2:21" x14ac:dyDescent="0.25">
      <c r="B289" s="6">
        <f t="shared" si="38"/>
        <v>40626.587592592201</v>
      </c>
      <c r="C289">
        <f>LOOKUP(B289,Data!$A$6:$A$1806,Data!B$6:B$1806)</f>
        <v>60.018001556396484</v>
      </c>
      <c r="D289" s="9">
        <f>LOOKUP(B289,Data!$A$6:$A$1806,Data!C$6:C$1806)</f>
        <v>543.9342041015625</v>
      </c>
      <c r="G289">
        <f t="shared" si="37"/>
        <v>550</v>
      </c>
      <c r="H289" s="20">
        <f t="shared" si="34"/>
        <v>-0.18466510830251612</v>
      </c>
      <c r="I289" s="9">
        <f t="shared" si="35"/>
        <v>-0.45264567179921233</v>
      </c>
      <c r="J289" s="9">
        <f t="shared" si="36"/>
        <v>4.3203735351562501E-2</v>
      </c>
      <c r="K289" s="9"/>
      <c r="L289" s="9">
        <f t="shared" si="40"/>
        <v>0</v>
      </c>
      <c r="M289" s="9">
        <f t="shared" si="39"/>
        <v>534.66699148575879</v>
      </c>
      <c r="N289" s="9"/>
      <c r="O289" s="9"/>
      <c r="P289" s="9">
        <f t="shared" si="41"/>
        <v>551.77184369232862</v>
      </c>
      <c r="Q289" s="9"/>
      <c r="R289" s="10"/>
      <c r="S289" s="10"/>
      <c r="T289" s="9"/>
      <c r="U289" s="10"/>
    </row>
    <row r="290" spans="2:21" x14ac:dyDescent="0.25">
      <c r="B290" s="6">
        <f t="shared" si="38"/>
        <v>40626.587615740347</v>
      </c>
      <c r="C290">
        <f>LOOKUP(B290,Data!$A$6:$A$1806,Data!B$6:B$1806)</f>
        <v>60.020000457763672</v>
      </c>
      <c r="D290" s="9">
        <f>LOOKUP(B290,Data!$A$6:$A$1806,Data!C$6:C$1806)</f>
        <v>543.9342041015625</v>
      </c>
      <c r="G290">
        <f t="shared" si="37"/>
        <v>550</v>
      </c>
      <c r="H290" s="20">
        <f t="shared" si="34"/>
        <v>-0.55321883004342287</v>
      </c>
      <c r="I290" s="9">
        <f t="shared" si="35"/>
        <v>-0.46572018237095969</v>
      </c>
      <c r="J290" s="9">
        <f t="shared" si="36"/>
        <v>4.8001098632812496E-2</v>
      </c>
      <c r="K290" s="9"/>
      <c r="L290" s="9">
        <f t="shared" si="40"/>
        <v>0</v>
      </c>
      <c r="M290" s="9">
        <f t="shared" si="39"/>
        <v>534.65391697518703</v>
      </c>
      <c r="N290" s="9"/>
      <c r="O290" s="9"/>
      <c r="P290" s="9">
        <f t="shared" si="41"/>
        <v>551.77184369232862</v>
      </c>
      <c r="Q290" s="9"/>
      <c r="R290" s="10"/>
      <c r="S290" s="10"/>
      <c r="T290" s="9"/>
      <c r="U290" s="10"/>
    </row>
    <row r="291" spans="2:21" x14ac:dyDescent="0.25">
      <c r="B291" s="6">
        <f t="shared" si="38"/>
        <v>40626.587638888494</v>
      </c>
      <c r="C291">
        <f>LOOKUP(B291,Data!$A$6:$A$1806,Data!B$6:B$1806)</f>
        <v>60.018001556396484</v>
      </c>
      <c r="D291" s="9">
        <f>LOOKUP(B291,Data!$A$6:$A$1806,Data!C$6:C$1806)</f>
        <v>544.76605224609375</v>
      </c>
      <c r="G291">
        <f t="shared" si="37"/>
        <v>550</v>
      </c>
      <c r="H291" s="20">
        <f t="shared" si="34"/>
        <v>-0.18466510830251612</v>
      </c>
      <c r="I291" s="9">
        <f t="shared" si="35"/>
        <v>-0.42918302274206205</v>
      </c>
      <c r="J291" s="9">
        <f t="shared" si="36"/>
        <v>4.3203735351562501E-2</v>
      </c>
      <c r="K291" s="9"/>
      <c r="L291" s="9">
        <f t="shared" si="40"/>
        <v>0</v>
      </c>
      <c r="M291" s="9">
        <f t="shared" si="39"/>
        <v>534.69045413481592</v>
      </c>
      <c r="N291" s="9"/>
      <c r="O291" s="9"/>
      <c r="P291" s="9">
        <f t="shared" si="41"/>
        <v>551.77184369232862</v>
      </c>
      <c r="Q291" s="9"/>
      <c r="R291" s="10"/>
      <c r="S291" s="10"/>
      <c r="T291" s="9"/>
      <c r="U291" s="10"/>
    </row>
    <row r="292" spans="2:21" x14ac:dyDescent="0.25">
      <c r="B292" s="6">
        <f t="shared" si="38"/>
        <v>40626.58766203664</v>
      </c>
      <c r="C292">
        <f>LOOKUP(B292,Data!$A$6:$A$1806,Data!B$6:B$1806)</f>
        <v>60.016998291015625</v>
      </c>
      <c r="D292" s="9">
        <f>LOOKUP(B292,Data!$A$6:$A$1806,Data!C$6:C$1806)</f>
        <v>544.76605224609375</v>
      </c>
      <c r="G292">
        <f t="shared" si="37"/>
        <v>550</v>
      </c>
      <c r="H292" s="20">
        <f t="shared" si="34"/>
        <v>0</v>
      </c>
      <c r="I292" s="9">
        <f t="shared" si="35"/>
        <v>-0.37338922978559397</v>
      </c>
      <c r="J292" s="9">
        <f t="shared" si="36"/>
        <v>4.0795898437499999E-2</v>
      </c>
      <c r="K292" s="9"/>
      <c r="L292" s="9">
        <f t="shared" si="40"/>
        <v>0</v>
      </c>
      <c r="M292" s="9">
        <f t="shared" si="39"/>
        <v>534.7462479277724</v>
      </c>
      <c r="N292" s="9"/>
      <c r="O292" s="9"/>
      <c r="P292" s="9">
        <f t="shared" si="41"/>
        <v>551.77184369232862</v>
      </c>
      <c r="Q292" s="9"/>
      <c r="R292" s="10"/>
      <c r="S292" s="10"/>
      <c r="T292" s="9"/>
      <c r="U292" s="10"/>
    </row>
    <row r="293" spans="2:21" x14ac:dyDescent="0.25">
      <c r="B293" s="6">
        <f t="shared" si="38"/>
        <v>40626.587685184786</v>
      </c>
      <c r="C293">
        <f>LOOKUP(B293,Data!$A$6:$A$1806,Data!B$6:B$1806)</f>
        <v>60.016998291015625</v>
      </c>
      <c r="D293" s="9">
        <f>LOOKUP(B293,Data!$A$6:$A$1806,Data!C$6:C$1806)</f>
        <v>544.281494140625</v>
      </c>
      <c r="G293">
        <f t="shared" si="37"/>
        <v>550</v>
      </c>
      <c r="H293" s="20">
        <f t="shared" si="34"/>
        <v>0</v>
      </c>
      <c r="I293" s="9">
        <f t="shared" si="35"/>
        <v>-0.32484862991346675</v>
      </c>
      <c r="J293" s="9">
        <f t="shared" si="36"/>
        <v>4.0795898437499999E-2</v>
      </c>
      <c r="K293" s="9"/>
      <c r="L293" s="9">
        <f t="shared" si="40"/>
        <v>0</v>
      </c>
      <c r="M293" s="9">
        <f t="shared" si="39"/>
        <v>534.79478852764453</v>
      </c>
      <c r="N293" s="9"/>
      <c r="O293" s="9"/>
      <c r="P293" s="9">
        <f t="shared" si="41"/>
        <v>551.77184369232862</v>
      </c>
      <c r="Q293" s="9"/>
      <c r="R293" s="10"/>
      <c r="S293" s="10"/>
      <c r="T293" s="9"/>
      <c r="U293" s="10"/>
    </row>
    <row r="294" spans="2:21" x14ac:dyDescent="0.25">
      <c r="B294" s="6">
        <f t="shared" si="38"/>
        <v>40626.587708332932</v>
      </c>
      <c r="C294">
        <f>LOOKUP(B294,Data!$A$6:$A$1806,Data!B$6:B$1806)</f>
        <v>60.016998291015625</v>
      </c>
      <c r="D294" s="9">
        <f>LOOKUP(B294,Data!$A$6:$A$1806,Data!C$6:C$1806)</f>
        <v>544.99798583984375</v>
      </c>
      <c r="G294">
        <f t="shared" si="37"/>
        <v>550</v>
      </c>
      <c r="H294" s="20">
        <f t="shared" si="34"/>
        <v>0</v>
      </c>
      <c r="I294" s="9">
        <f t="shared" si="35"/>
        <v>-0.28261830802471605</v>
      </c>
      <c r="J294" s="9">
        <f t="shared" si="36"/>
        <v>4.0795898437499999E-2</v>
      </c>
      <c r="K294" s="9"/>
      <c r="L294" s="9">
        <f t="shared" si="40"/>
        <v>0</v>
      </c>
      <c r="M294" s="9">
        <f t="shared" si="39"/>
        <v>534.83701884953325</v>
      </c>
      <c r="N294" s="9"/>
      <c r="O294" s="9"/>
      <c r="P294" s="9">
        <f t="shared" si="41"/>
        <v>551.77184369232862</v>
      </c>
      <c r="Q294" s="9"/>
      <c r="R294" s="10"/>
      <c r="S294" s="10"/>
      <c r="T294" s="9"/>
      <c r="U294" s="10"/>
    </row>
    <row r="295" spans="2:21" x14ac:dyDescent="0.25">
      <c r="B295" s="6">
        <f t="shared" si="38"/>
        <v>40626.587731481079</v>
      </c>
      <c r="C295">
        <f>LOOKUP(B295,Data!$A$6:$A$1806,Data!B$6:B$1806)</f>
        <v>60.015998840332031</v>
      </c>
      <c r="D295" s="9">
        <f>LOOKUP(B295,Data!$A$6:$A$1806,Data!C$6:C$1806)</f>
        <v>544.99798583984375</v>
      </c>
      <c r="G295">
        <f t="shared" si="37"/>
        <v>550</v>
      </c>
      <c r="H295" s="20">
        <f t="shared" si="34"/>
        <v>0</v>
      </c>
      <c r="I295" s="9">
        <f t="shared" si="35"/>
        <v>-0.24587792798150296</v>
      </c>
      <c r="J295" s="9">
        <f t="shared" si="36"/>
        <v>3.8397216796875001E-2</v>
      </c>
      <c r="K295" s="9"/>
      <c r="L295" s="9">
        <f t="shared" si="40"/>
        <v>0</v>
      </c>
      <c r="M295" s="9">
        <f t="shared" si="39"/>
        <v>534.87375922957642</v>
      </c>
      <c r="N295" s="9"/>
      <c r="O295" s="9"/>
      <c r="P295" s="9">
        <f t="shared" si="41"/>
        <v>551.77184369232862</v>
      </c>
      <c r="Q295" s="9"/>
      <c r="R295" s="10"/>
      <c r="S295" s="10"/>
      <c r="T295" s="9"/>
      <c r="U295" s="10"/>
    </row>
    <row r="296" spans="2:21" x14ac:dyDescent="0.25">
      <c r="B296" s="6">
        <f t="shared" si="38"/>
        <v>40626.587754629225</v>
      </c>
      <c r="C296">
        <f>LOOKUP(B296,Data!$A$6:$A$1806,Data!B$6:B$1806)</f>
        <v>60.018001556396484</v>
      </c>
      <c r="D296" s="9">
        <f>LOOKUP(B296,Data!$A$6:$A$1806,Data!C$6:C$1806)</f>
        <v>544.99798583984375</v>
      </c>
      <c r="G296">
        <f t="shared" si="37"/>
        <v>550</v>
      </c>
      <c r="H296" s="20">
        <f t="shared" si="34"/>
        <v>-0.18466510830251612</v>
      </c>
      <c r="I296" s="9">
        <f t="shared" si="35"/>
        <v>-0.23792026142323469</v>
      </c>
      <c r="J296" s="9">
        <f t="shared" si="36"/>
        <v>4.3203735351562501E-2</v>
      </c>
      <c r="K296" s="9"/>
      <c r="L296" s="9">
        <f t="shared" si="40"/>
        <v>0</v>
      </c>
      <c r="M296" s="9">
        <f t="shared" si="39"/>
        <v>534.88171689613466</v>
      </c>
      <c r="N296" s="9"/>
      <c r="O296" s="9"/>
      <c r="P296" s="9">
        <f t="shared" si="41"/>
        <v>551.77184369232862</v>
      </c>
      <c r="Q296" s="9"/>
      <c r="R296" s="10"/>
      <c r="S296" s="10"/>
      <c r="T296" s="9"/>
      <c r="U296" s="10"/>
    </row>
    <row r="297" spans="2:21" x14ac:dyDescent="0.25">
      <c r="B297" s="6">
        <f t="shared" si="38"/>
        <v>40626.587777777371</v>
      </c>
      <c r="C297">
        <f>LOOKUP(B297,Data!$A$6:$A$1806,Data!B$6:B$1806)</f>
        <v>60.021999359130859</v>
      </c>
      <c r="D297" s="9">
        <f>LOOKUP(B297,Data!$A$6:$A$1806,Data!C$6:C$1806)</f>
        <v>544.2835693359375</v>
      </c>
      <c r="G297">
        <f t="shared" si="37"/>
        <v>550</v>
      </c>
      <c r="H297" s="20">
        <f t="shared" si="34"/>
        <v>-0.92177255178432971</v>
      </c>
      <c r="I297" s="9">
        <f t="shared" si="35"/>
        <v>-0.32682105917017701</v>
      </c>
      <c r="J297" s="9">
        <f t="shared" si="36"/>
        <v>5.2798461914062497E-2</v>
      </c>
      <c r="K297" s="9"/>
      <c r="L297" s="9">
        <f t="shared" si="40"/>
        <v>0</v>
      </c>
      <c r="M297" s="9">
        <f t="shared" si="39"/>
        <v>534.79281609838768</v>
      </c>
      <c r="N297" s="9"/>
      <c r="O297" s="9"/>
      <c r="P297" s="9">
        <f t="shared" si="41"/>
        <v>551.77184369232862</v>
      </c>
      <c r="Q297" s="9"/>
      <c r="R297" s="10"/>
      <c r="S297" s="10"/>
      <c r="T297" s="9"/>
      <c r="U297" s="10"/>
    </row>
    <row r="298" spans="2:21" x14ac:dyDescent="0.25">
      <c r="B298" s="6">
        <f t="shared" si="38"/>
        <v>40626.587800925518</v>
      </c>
      <c r="C298">
        <f>LOOKUP(B298,Data!$A$6:$A$1806,Data!B$6:B$1806)</f>
        <v>60.022998809814453</v>
      </c>
      <c r="D298" s="9">
        <f>LOOKUP(B298,Data!$A$6:$A$1806,Data!C$6:C$1806)</f>
        <v>544.2835693359375</v>
      </c>
      <c r="G298">
        <f t="shared" si="37"/>
        <v>550</v>
      </c>
      <c r="H298" s="20">
        <f t="shared" si="34"/>
        <v>-1.1060494126547833</v>
      </c>
      <c r="I298" s="9">
        <f t="shared" si="35"/>
        <v>-0.42812074512317583</v>
      </c>
      <c r="J298" s="9">
        <f t="shared" si="36"/>
        <v>5.5197143554687501E-2</v>
      </c>
      <c r="K298" s="9"/>
      <c r="L298" s="9">
        <f t="shared" si="40"/>
        <v>0</v>
      </c>
      <c r="M298" s="9">
        <f t="shared" si="39"/>
        <v>534.69151641243468</v>
      </c>
      <c r="N298" s="9"/>
      <c r="O298" s="9"/>
      <c r="P298" s="9">
        <f t="shared" si="41"/>
        <v>551.77184369232862</v>
      </c>
      <c r="Q298" s="9"/>
      <c r="R298" s="10"/>
      <c r="S298" s="10"/>
      <c r="T298" s="9"/>
      <c r="U298" s="10"/>
    </row>
    <row r="299" spans="2:21" x14ac:dyDescent="0.25">
      <c r="B299" s="6">
        <f t="shared" si="38"/>
        <v>40626.587824073664</v>
      </c>
      <c r="C299">
        <f>LOOKUP(B299,Data!$A$6:$A$1806,Data!B$6:B$1806)</f>
        <v>60.021999359130859</v>
      </c>
      <c r="D299" s="9">
        <f>LOOKUP(B299,Data!$A$6:$A$1806,Data!C$6:C$1806)</f>
        <v>543.6278076171875</v>
      </c>
      <c r="G299">
        <f t="shared" si="37"/>
        <v>550</v>
      </c>
      <c r="H299" s="20">
        <f t="shared" ref="H299:H362" si="42">IF(ABS(C299-L$2)&lt;L$5,0,(IF((C299-L$2)&gt;0,((C299-L$2-L$5)/((L$4*L$2)-L$5)*L$14*-1),((C299-L$2+L$5)/((L$4*L$2)-L$5)*L$14*-1))))</f>
        <v>-0.92177255178432971</v>
      </c>
      <c r="I299" s="9">
        <f t="shared" ref="I299:I362" si="43">L$13*H299+(1-L$13)*I298</f>
        <v>-0.49229547998912582</v>
      </c>
      <c r="J299" s="9">
        <f t="shared" ref="J299:J362" si="44">(C299-L$2)*10*L$12</f>
        <v>5.2798461914062497E-2</v>
      </c>
      <c r="K299" s="9"/>
      <c r="L299" s="9">
        <f t="shared" si="40"/>
        <v>0</v>
      </c>
      <c r="M299" s="9">
        <f t="shared" si="39"/>
        <v>534.62734167756878</v>
      </c>
      <c r="N299" s="9"/>
      <c r="O299" s="9"/>
      <c r="P299" s="9">
        <f t="shared" si="41"/>
        <v>551.77184369232862</v>
      </c>
      <c r="Q299" s="9"/>
      <c r="R299" s="10"/>
      <c r="S299" s="10"/>
      <c r="T299" s="9"/>
      <c r="U299" s="10"/>
    </row>
    <row r="300" spans="2:21" x14ac:dyDescent="0.25">
      <c r="B300" s="6">
        <f t="shared" si="38"/>
        <v>40626.58784722181</v>
      </c>
      <c r="C300">
        <f>LOOKUP(B300,Data!$A$6:$A$1806,Data!B$6:B$1806)</f>
        <v>60.033000946044922</v>
      </c>
      <c r="D300" s="9">
        <f>LOOKUP(B300,Data!$A$6:$A$1806,Data!C$6:C$1806)</f>
        <v>543.6278076171875</v>
      </c>
      <c r="G300">
        <f t="shared" ref="G300:G363" si="45">L$14</f>
        <v>550</v>
      </c>
      <c r="H300" s="20">
        <f t="shared" si="42"/>
        <v>-2.9502247149537482</v>
      </c>
      <c r="I300" s="9">
        <f t="shared" si="43"/>
        <v>-0.81182628053452677</v>
      </c>
      <c r="J300" s="9">
        <f t="shared" si="44"/>
        <v>7.9202270507812492E-2</v>
      </c>
      <c r="K300" s="9"/>
      <c r="L300" s="9">
        <f t="shared" si="40"/>
        <v>0</v>
      </c>
      <c r="M300" s="9">
        <f t="shared" si="39"/>
        <v>534.30781087702337</v>
      </c>
      <c r="N300" s="9"/>
      <c r="O300" s="9"/>
      <c r="P300" s="9">
        <f t="shared" si="41"/>
        <v>551.77184369232862</v>
      </c>
      <c r="Q300" s="9"/>
      <c r="R300" s="10"/>
      <c r="S300" s="10"/>
      <c r="T300" s="9"/>
      <c r="U300" s="10"/>
    </row>
    <row r="301" spans="2:21" x14ac:dyDescent="0.25">
      <c r="B301" s="6">
        <f t="shared" si="38"/>
        <v>40626.587870369956</v>
      </c>
      <c r="C301">
        <f>LOOKUP(B301,Data!$A$6:$A$1806,Data!B$6:B$1806)</f>
        <v>60.041999816894531</v>
      </c>
      <c r="D301" s="9">
        <f>LOOKUP(B301,Data!$A$6:$A$1806,Data!C$6:C$1806)</f>
        <v>542.7296142578125</v>
      </c>
      <c r="G301">
        <f t="shared" si="45"/>
        <v>550</v>
      </c>
      <c r="H301" s="20">
        <f t="shared" si="42"/>
        <v>-4.6094198095850443</v>
      </c>
      <c r="I301" s="9">
        <f t="shared" si="43"/>
        <v>-1.3055134393110941</v>
      </c>
      <c r="J301" s="9">
        <f t="shared" si="44"/>
        <v>0.100799560546875</v>
      </c>
      <c r="K301" s="9"/>
      <c r="L301" s="9">
        <f t="shared" si="40"/>
        <v>0</v>
      </c>
      <c r="M301" s="9">
        <f t="shared" si="39"/>
        <v>533.81412371824683</v>
      </c>
      <c r="N301" s="9"/>
      <c r="O301" s="9"/>
      <c r="P301" s="9">
        <f t="shared" si="41"/>
        <v>551.77184369232862</v>
      </c>
      <c r="Q301" s="9"/>
      <c r="R301" s="10"/>
      <c r="S301" s="10"/>
      <c r="T301" s="9"/>
      <c r="U301" s="10"/>
    </row>
    <row r="302" spans="2:21" x14ac:dyDescent="0.25">
      <c r="B302" s="6">
        <f t="shared" ref="B302:B365" si="46">B301+TIME(0,0,$B$1)</f>
        <v>40626.587893518103</v>
      </c>
      <c r="C302">
        <f>LOOKUP(B302,Data!$A$6:$A$1806,Data!B$6:B$1806)</f>
        <v>60.051998138427734</v>
      </c>
      <c r="D302" s="9">
        <f>LOOKUP(B302,Data!$A$6:$A$1806,Data!C$6:C$1806)</f>
        <v>542.7296142578125</v>
      </c>
      <c r="G302">
        <f t="shared" si="45"/>
        <v>550</v>
      </c>
      <c r="H302" s="20">
        <f t="shared" si="42"/>
        <v>-6.4528917650867932</v>
      </c>
      <c r="I302" s="9">
        <f t="shared" si="43"/>
        <v>-1.974672621661935</v>
      </c>
      <c r="J302" s="9">
        <f t="shared" si="44"/>
        <v>0.12479553222656249</v>
      </c>
      <c r="K302" s="9"/>
      <c r="L302" s="9">
        <f t="shared" si="40"/>
        <v>0</v>
      </c>
      <c r="M302" s="9">
        <f t="shared" si="39"/>
        <v>533.14496453589595</v>
      </c>
      <c r="N302" s="9"/>
      <c r="O302" s="9"/>
      <c r="P302" s="9">
        <f t="shared" si="41"/>
        <v>551.77184369232862</v>
      </c>
      <c r="Q302" s="9"/>
      <c r="R302" s="10"/>
      <c r="S302" s="10"/>
      <c r="T302" s="9"/>
      <c r="U302" s="10"/>
    </row>
    <row r="303" spans="2:21" x14ac:dyDescent="0.25">
      <c r="B303" s="6">
        <f t="shared" si="46"/>
        <v>40626.587916666249</v>
      </c>
      <c r="C303">
        <f>LOOKUP(B303,Data!$A$6:$A$1806,Data!B$6:B$1806)</f>
        <v>60.048000335693359</v>
      </c>
      <c r="D303" s="9">
        <f>LOOKUP(B303,Data!$A$6:$A$1806,Data!C$6:C$1806)</f>
        <v>541.7637939453125</v>
      </c>
      <c r="G303">
        <f t="shared" si="45"/>
        <v>550</v>
      </c>
      <c r="H303" s="20">
        <f t="shared" si="42"/>
        <v>-5.7157843216049802</v>
      </c>
      <c r="I303" s="9">
        <f t="shared" si="43"/>
        <v>-2.4610171426545309</v>
      </c>
      <c r="J303" s="9">
        <f t="shared" si="44"/>
        <v>0.11520080566406249</v>
      </c>
      <c r="K303" s="9"/>
      <c r="L303" s="9">
        <f t="shared" si="40"/>
        <v>0</v>
      </c>
      <c r="M303" s="9">
        <f t="shared" si="39"/>
        <v>532.65862001490336</v>
      </c>
      <c r="N303" s="9"/>
      <c r="O303" s="9"/>
      <c r="P303" s="9">
        <f t="shared" si="41"/>
        <v>551.77184369232862</v>
      </c>
      <c r="Q303" s="9"/>
      <c r="R303" s="10"/>
      <c r="S303" s="10"/>
      <c r="T303" s="9"/>
      <c r="U303" s="10"/>
    </row>
    <row r="304" spans="2:21" x14ac:dyDescent="0.25">
      <c r="B304" s="6">
        <f t="shared" si="46"/>
        <v>40626.587939814395</v>
      </c>
      <c r="C304">
        <f>LOOKUP(B304,Data!$A$6:$A$1806,Data!B$6:B$1806)</f>
        <v>60.043998718261719</v>
      </c>
      <c r="D304" s="9">
        <f>LOOKUP(B304,Data!$A$6:$A$1806,Data!C$6:C$1806)</f>
        <v>541.7637939453125</v>
      </c>
      <c r="G304">
        <f t="shared" si="45"/>
        <v>550</v>
      </c>
      <c r="H304" s="20">
        <f t="shared" si="42"/>
        <v>-4.9779735313259517</v>
      </c>
      <c r="I304" s="9">
        <f t="shared" si="43"/>
        <v>-2.7882214731818156</v>
      </c>
      <c r="J304" s="9">
        <f t="shared" si="44"/>
        <v>0.10559692382812499</v>
      </c>
      <c r="K304" s="9"/>
      <c r="L304" s="9">
        <f t="shared" si="40"/>
        <v>0</v>
      </c>
      <c r="M304" s="9">
        <f t="shared" si="39"/>
        <v>532.33141568437611</v>
      </c>
      <c r="N304" s="9"/>
      <c r="O304" s="9"/>
      <c r="P304" s="9">
        <f t="shared" si="41"/>
        <v>551.77184369232862</v>
      </c>
      <c r="Q304" s="9"/>
      <c r="R304" s="10"/>
      <c r="S304" s="10"/>
      <c r="T304" s="9"/>
      <c r="U304" s="10"/>
    </row>
    <row r="305" spans="2:21" x14ac:dyDescent="0.25">
      <c r="B305" s="6">
        <f t="shared" si="46"/>
        <v>40626.587962962541</v>
      </c>
      <c r="C305">
        <f>LOOKUP(B305,Data!$A$6:$A$1806,Data!B$6:B$1806)</f>
        <v>60.041999816894531</v>
      </c>
      <c r="D305" s="9">
        <f>LOOKUP(B305,Data!$A$6:$A$1806,Data!C$6:C$1806)</f>
        <v>540.69989013671875</v>
      </c>
      <c r="G305">
        <f t="shared" si="45"/>
        <v>550</v>
      </c>
      <c r="H305" s="20">
        <f t="shared" si="42"/>
        <v>-4.6094198095850443</v>
      </c>
      <c r="I305" s="9">
        <f t="shared" si="43"/>
        <v>-3.024977256914235</v>
      </c>
      <c r="J305" s="9">
        <f t="shared" si="44"/>
        <v>0.100799560546875</v>
      </c>
      <c r="K305" s="9"/>
      <c r="L305" s="9">
        <f t="shared" si="40"/>
        <v>0</v>
      </c>
      <c r="M305" s="9">
        <f t="shared" si="39"/>
        <v>532.09465990064371</v>
      </c>
      <c r="N305" s="9"/>
      <c r="O305" s="9"/>
      <c r="P305" s="9">
        <f t="shared" si="41"/>
        <v>551.77184369232862</v>
      </c>
      <c r="Q305" s="9"/>
      <c r="R305" s="10"/>
      <c r="S305" s="10"/>
      <c r="T305" s="9"/>
      <c r="U305" s="10"/>
    </row>
    <row r="306" spans="2:21" x14ac:dyDescent="0.25">
      <c r="B306" s="6">
        <f t="shared" si="46"/>
        <v>40626.587986110688</v>
      </c>
      <c r="C306">
        <f>LOOKUP(B306,Data!$A$6:$A$1806,Data!B$6:B$1806)</f>
        <v>60.041000366210938</v>
      </c>
      <c r="D306" s="9">
        <f>LOOKUP(B306,Data!$A$6:$A$1806,Data!C$6:C$1806)</f>
        <v>540.69989013671875</v>
      </c>
      <c r="G306">
        <f t="shared" si="45"/>
        <v>550</v>
      </c>
      <c r="H306" s="20">
        <f t="shared" si="42"/>
        <v>-4.4251429487145906</v>
      </c>
      <c r="I306" s="9">
        <f t="shared" si="43"/>
        <v>-3.2069987968482812</v>
      </c>
      <c r="J306" s="9">
        <f t="shared" si="44"/>
        <v>9.8400878906250003E-2</v>
      </c>
      <c r="K306" s="9"/>
      <c r="L306" s="9">
        <f t="shared" si="40"/>
        <v>0</v>
      </c>
      <c r="M306" s="9">
        <f t="shared" si="39"/>
        <v>531.91263836070971</v>
      </c>
      <c r="N306" s="9"/>
      <c r="O306" s="9"/>
      <c r="P306" s="9">
        <f t="shared" si="41"/>
        <v>551.77184369232862</v>
      </c>
      <c r="Q306" s="9"/>
      <c r="R306" s="10"/>
      <c r="S306" s="10"/>
      <c r="T306" s="9"/>
      <c r="U306" s="10"/>
    </row>
    <row r="307" spans="2:21" x14ac:dyDescent="0.25">
      <c r="B307" s="6">
        <f t="shared" si="46"/>
        <v>40626.588009258834</v>
      </c>
      <c r="C307">
        <f>LOOKUP(B307,Data!$A$6:$A$1806,Data!B$6:B$1806)</f>
        <v>60.043998718261719</v>
      </c>
      <c r="D307" s="9">
        <f>LOOKUP(B307,Data!$A$6:$A$1806,Data!C$6:C$1806)</f>
        <v>540.512939453125</v>
      </c>
      <c r="G307">
        <f t="shared" si="45"/>
        <v>550</v>
      </c>
      <c r="H307" s="20">
        <f t="shared" si="42"/>
        <v>-4.9779735313259517</v>
      </c>
      <c r="I307" s="9">
        <f t="shared" si="43"/>
        <v>-3.4372255123303783</v>
      </c>
      <c r="J307" s="9">
        <f t="shared" si="44"/>
        <v>0.10559692382812499</v>
      </c>
      <c r="K307" s="9"/>
      <c r="L307" s="9">
        <f t="shared" si="40"/>
        <v>0</v>
      </c>
      <c r="M307" s="9">
        <f t="shared" si="39"/>
        <v>531.6824116452276</v>
      </c>
      <c r="N307" s="9"/>
      <c r="O307" s="9"/>
      <c r="P307" s="9">
        <f t="shared" si="41"/>
        <v>551.77184369232862</v>
      </c>
      <c r="Q307" s="9"/>
      <c r="R307" s="10"/>
      <c r="S307" s="10"/>
      <c r="T307" s="9"/>
      <c r="U307" s="10"/>
    </row>
    <row r="308" spans="2:21" x14ac:dyDescent="0.25">
      <c r="B308" s="6">
        <f t="shared" si="46"/>
        <v>40626.58803240698</v>
      </c>
      <c r="C308">
        <f>LOOKUP(B308,Data!$A$6:$A$1806,Data!B$6:B$1806)</f>
        <v>60.041999816894531</v>
      </c>
      <c r="D308" s="9">
        <f>LOOKUP(B308,Data!$A$6:$A$1806,Data!C$6:C$1806)</f>
        <v>540.512939453125</v>
      </c>
      <c r="G308">
        <f t="shared" si="45"/>
        <v>550</v>
      </c>
      <c r="H308" s="20">
        <f t="shared" si="42"/>
        <v>-4.6094198095850443</v>
      </c>
      <c r="I308" s="9">
        <f t="shared" si="43"/>
        <v>-3.5896107709734846</v>
      </c>
      <c r="J308" s="9">
        <f t="shared" si="44"/>
        <v>0.100799560546875</v>
      </c>
      <c r="K308" s="9"/>
      <c r="L308" s="9">
        <f t="shared" si="40"/>
        <v>0</v>
      </c>
      <c r="M308" s="9">
        <f t="shared" si="39"/>
        <v>531.5300263865845</v>
      </c>
      <c r="N308" s="9"/>
      <c r="O308" s="9"/>
      <c r="P308" s="9">
        <f t="shared" si="41"/>
        <v>551.77184369232862</v>
      </c>
      <c r="Q308" s="9"/>
      <c r="R308" s="10"/>
      <c r="S308" s="10"/>
      <c r="T308" s="9"/>
      <c r="U308" s="10"/>
    </row>
    <row r="309" spans="2:21" x14ac:dyDescent="0.25">
      <c r="B309" s="6">
        <f t="shared" si="46"/>
        <v>40626.588055555127</v>
      </c>
      <c r="C309">
        <f>LOOKUP(B309,Data!$A$6:$A$1806,Data!B$6:B$1806)</f>
        <v>60.041999816894531</v>
      </c>
      <c r="D309" s="9">
        <f>LOOKUP(B309,Data!$A$6:$A$1806,Data!C$6:C$1806)</f>
        <v>541.080078125</v>
      </c>
      <c r="G309">
        <f t="shared" si="45"/>
        <v>550</v>
      </c>
      <c r="H309" s="20">
        <f t="shared" si="42"/>
        <v>-4.6094198095850443</v>
      </c>
      <c r="I309" s="9">
        <f t="shared" si="43"/>
        <v>-3.7221859459929871</v>
      </c>
      <c r="J309" s="9">
        <f t="shared" si="44"/>
        <v>0.100799560546875</v>
      </c>
      <c r="K309" s="9"/>
      <c r="L309" s="9">
        <f t="shared" si="40"/>
        <v>0</v>
      </c>
      <c r="M309" s="9">
        <f t="shared" si="39"/>
        <v>531.397451211565</v>
      </c>
      <c r="N309" s="9"/>
      <c r="O309" s="9"/>
      <c r="P309" s="9">
        <f t="shared" si="41"/>
        <v>551.77184369232862</v>
      </c>
      <c r="Q309" s="9"/>
      <c r="R309" s="10"/>
      <c r="S309" s="10"/>
      <c r="T309" s="9"/>
      <c r="U309" s="10"/>
    </row>
    <row r="310" spans="2:21" x14ac:dyDescent="0.25">
      <c r="B310" s="6">
        <f t="shared" si="46"/>
        <v>40626.588078703273</v>
      </c>
      <c r="C310">
        <f>LOOKUP(B310,Data!$A$6:$A$1806,Data!B$6:B$1806)</f>
        <v>60.041000366210938</v>
      </c>
      <c r="D310" s="9">
        <f>LOOKUP(B310,Data!$A$6:$A$1806,Data!C$6:C$1806)</f>
        <v>541.080078125</v>
      </c>
      <c r="G310">
        <f t="shared" si="45"/>
        <v>550</v>
      </c>
      <c r="H310" s="20">
        <f t="shared" si="42"/>
        <v>-4.4251429487145906</v>
      </c>
      <c r="I310" s="9">
        <f t="shared" si="43"/>
        <v>-3.813570356346796</v>
      </c>
      <c r="J310" s="9">
        <f t="shared" si="44"/>
        <v>9.8400878906250003E-2</v>
      </c>
      <c r="K310" s="9"/>
      <c r="L310" s="9">
        <f t="shared" si="40"/>
        <v>0</v>
      </c>
      <c r="M310" s="9">
        <f t="shared" si="39"/>
        <v>531.30606680121116</v>
      </c>
      <c r="N310" s="9"/>
      <c r="O310" s="9"/>
      <c r="P310" s="9">
        <f t="shared" si="41"/>
        <v>551.77184369232862</v>
      </c>
      <c r="Q310" s="9"/>
      <c r="R310" s="10"/>
      <c r="S310" s="10"/>
      <c r="T310" s="9"/>
      <c r="U310" s="10"/>
    </row>
    <row r="311" spans="2:21" x14ac:dyDescent="0.25">
      <c r="B311" s="6">
        <f t="shared" si="46"/>
        <v>40626.588101851419</v>
      </c>
      <c r="C311">
        <f>LOOKUP(B311,Data!$A$6:$A$1806,Data!B$6:B$1806)</f>
        <v>60.037998199462891</v>
      </c>
      <c r="D311" s="9">
        <f>LOOKUP(B311,Data!$A$6:$A$1806,Data!C$6:C$1806)</f>
        <v>540.78692626953125</v>
      </c>
      <c r="G311">
        <f t="shared" si="45"/>
        <v>550</v>
      </c>
      <c r="H311" s="20">
        <f t="shared" si="42"/>
        <v>-3.8716090193060153</v>
      </c>
      <c r="I311" s="9">
        <f t="shared" si="43"/>
        <v>-3.8211153825314943</v>
      </c>
      <c r="J311" s="9">
        <f t="shared" si="44"/>
        <v>9.1195678710937492E-2</v>
      </c>
      <c r="K311" s="9"/>
      <c r="L311" s="9">
        <f t="shared" si="40"/>
        <v>0</v>
      </c>
      <c r="M311" s="9">
        <f t="shared" si="39"/>
        <v>531.29852177502642</v>
      </c>
      <c r="N311" s="9"/>
      <c r="O311" s="9"/>
      <c r="P311" s="9">
        <f t="shared" si="41"/>
        <v>551.77184369232862</v>
      </c>
      <c r="Q311" s="9"/>
      <c r="R311" s="10"/>
      <c r="S311" s="10"/>
      <c r="T311" s="9"/>
      <c r="U311" s="10"/>
    </row>
    <row r="312" spans="2:21" x14ac:dyDescent="0.25">
      <c r="B312" s="6">
        <f t="shared" si="46"/>
        <v>40626.588124999565</v>
      </c>
      <c r="C312">
        <f>LOOKUP(B312,Data!$A$6:$A$1806,Data!B$6:B$1806)</f>
        <v>60.036998748779297</v>
      </c>
      <c r="D312" s="9">
        <f>LOOKUP(B312,Data!$A$6:$A$1806,Data!C$6:C$1806)</f>
        <v>540.78692626953125</v>
      </c>
      <c r="G312">
        <f t="shared" si="45"/>
        <v>550</v>
      </c>
      <c r="H312" s="20">
        <f t="shared" si="42"/>
        <v>-3.6873321584355616</v>
      </c>
      <c r="I312" s="9">
        <f t="shared" si="43"/>
        <v>-3.8037235633990232</v>
      </c>
      <c r="J312" s="9">
        <f t="shared" si="44"/>
        <v>8.8796997070312494E-2</v>
      </c>
      <c r="K312" s="9"/>
      <c r="L312" s="9">
        <f t="shared" si="40"/>
        <v>0</v>
      </c>
      <c r="M312" s="9">
        <f t="shared" si="39"/>
        <v>531.31591359415893</v>
      </c>
      <c r="N312" s="9"/>
      <c r="O312" s="9"/>
      <c r="P312" s="9">
        <f t="shared" si="41"/>
        <v>551.77184369232862</v>
      </c>
      <c r="Q312" s="9"/>
      <c r="R312" s="10"/>
      <c r="S312" s="10"/>
      <c r="T312" s="9"/>
      <c r="U312" s="10"/>
    </row>
    <row r="313" spans="2:21" x14ac:dyDescent="0.25">
      <c r="B313" s="6">
        <f t="shared" si="46"/>
        <v>40626.588148147712</v>
      </c>
      <c r="C313">
        <f>LOOKUP(B313,Data!$A$6:$A$1806,Data!B$6:B$1806)</f>
        <v>60.035999298095703</v>
      </c>
      <c r="D313" s="9">
        <f>LOOKUP(B313,Data!$A$6:$A$1806,Data!C$6:C$1806)</f>
        <v>541.95745849609375</v>
      </c>
      <c r="G313">
        <f t="shared" si="45"/>
        <v>550</v>
      </c>
      <c r="H313" s="20">
        <f t="shared" si="42"/>
        <v>-3.5030552975651084</v>
      </c>
      <c r="I313" s="9">
        <f t="shared" si="43"/>
        <v>-3.7646366888406142</v>
      </c>
      <c r="J313" s="9">
        <f t="shared" si="44"/>
        <v>8.6398315429687497E-2</v>
      </c>
      <c r="K313" s="9"/>
      <c r="L313" s="9">
        <f t="shared" si="40"/>
        <v>0</v>
      </c>
      <c r="M313" s="9">
        <f t="shared" si="39"/>
        <v>531.35500046871732</v>
      </c>
      <c r="N313" s="9"/>
      <c r="O313" s="9"/>
      <c r="P313" s="9">
        <f t="shared" si="41"/>
        <v>551.77184369232862</v>
      </c>
      <c r="Q313" s="9"/>
      <c r="R313" s="10"/>
      <c r="S313" s="10"/>
      <c r="T313" s="9"/>
      <c r="U313" s="10"/>
    </row>
    <row r="314" spans="2:21" x14ac:dyDescent="0.25">
      <c r="B314" s="6">
        <f t="shared" si="46"/>
        <v>40626.588171295858</v>
      </c>
      <c r="C314">
        <f>LOOKUP(B314,Data!$A$6:$A$1806,Data!B$6:B$1806)</f>
        <v>60.041000366210938</v>
      </c>
      <c r="D314" s="9">
        <f>LOOKUP(B314,Data!$A$6:$A$1806,Data!C$6:C$1806)</f>
        <v>541.95745849609375</v>
      </c>
      <c r="G314">
        <f t="shared" si="45"/>
        <v>550</v>
      </c>
      <c r="H314" s="20">
        <f t="shared" si="42"/>
        <v>-4.4251429487145906</v>
      </c>
      <c r="I314" s="9">
        <f t="shared" si="43"/>
        <v>-3.8505025026242308</v>
      </c>
      <c r="J314" s="9">
        <f t="shared" si="44"/>
        <v>9.8400878906250003E-2</v>
      </c>
      <c r="K314" s="9"/>
      <c r="L314" s="9">
        <f t="shared" si="40"/>
        <v>0</v>
      </c>
      <c r="M314" s="9">
        <f t="shared" si="39"/>
        <v>531.26913465493374</v>
      </c>
      <c r="N314" s="9"/>
      <c r="O314" s="9"/>
      <c r="P314" s="9">
        <f t="shared" si="41"/>
        <v>551.77184369232862</v>
      </c>
      <c r="Q314" s="9"/>
      <c r="R314" s="10"/>
      <c r="S314" s="10"/>
      <c r="T314" s="9"/>
      <c r="U314" s="10"/>
    </row>
    <row r="315" spans="2:21" x14ac:dyDescent="0.25">
      <c r="B315" s="6">
        <f t="shared" si="46"/>
        <v>40626.588194444004</v>
      </c>
      <c r="C315">
        <f>LOOKUP(B315,Data!$A$6:$A$1806,Data!B$6:B$1806)</f>
        <v>60.035999298095703</v>
      </c>
      <c r="D315" s="9">
        <f>LOOKUP(B315,Data!$A$6:$A$1806,Data!C$6:C$1806)</f>
        <v>540.6131591796875</v>
      </c>
      <c r="G315">
        <f t="shared" si="45"/>
        <v>550</v>
      </c>
      <c r="H315" s="20">
        <f t="shared" si="42"/>
        <v>-3.5030552975651084</v>
      </c>
      <c r="I315" s="9">
        <f t="shared" si="43"/>
        <v>-3.8053343659665448</v>
      </c>
      <c r="J315" s="9">
        <f t="shared" si="44"/>
        <v>8.6398315429687497E-2</v>
      </c>
      <c r="K315" s="9"/>
      <c r="L315" s="9">
        <f t="shared" si="40"/>
        <v>0</v>
      </c>
      <c r="M315" s="9">
        <f t="shared" si="39"/>
        <v>531.31430279159144</v>
      </c>
      <c r="N315" s="9"/>
      <c r="O315" s="9"/>
      <c r="P315" s="9">
        <f t="shared" si="41"/>
        <v>551.77184369232862</v>
      </c>
      <c r="Q315" s="9"/>
      <c r="R315" s="10"/>
      <c r="S315" s="10"/>
      <c r="T315" s="9"/>
      <c r="U315" s="10"/>
    </row>
    <row r="316" spans="2:21" x14ac:dyDescent="0.25">
      <c r="B316" s="6">
        <f t="shared" si="46"/>
        <v>40626.588217592151</v>
      </c>
      <c r="C316">
        <f>LOOKUP(B316,Data!$A$6:$A$1806,Data!B$6:B$1806)</f>
        <v>60.036998748779297</v>
      </c>
      <c r="D316" s="9">
        <f>LOOKUP(B316,Data!$A$6:$A$1806,Data!C$6:C$1806)</f>
        <v>540.6131591796875</v>
      </c>
      <c r="G316">
        <f t="shared" si="45"/>
        <v>550</v>
      </c>
      <c r="H316" s="20">
        <f t="shared" si="42"/>
        <v>-3.6873321584355616</v>
      </c>
      <c r="I316" s="9">
        <f t="shared" si="43"/>
        <v>-3.7899940789875171</v>
      </c>
      <c r="J316" s="9">
        <f t="shared" si="44"/>
        <v>8.8796997070312494E-2</v>
      </c>
      <c r="K316" s="9"/>
      <c r="L316" s="9">
        <f t="shared" si="40"/>
        <v>0</v>
      </c>
      <c r="M316" s="9">
        <f t="shared" si="39"/>
        <v>531.32964307857048</v>
      </c>
      <c r="N316" s="9"/>
      <c r="O316" s="9"/>
      <c r="P316" s="9">
        <f t="shared" si="41"/>
        <v>551.77184369232862</v>
      </c>
      <c r="Q316" s="9"/>
      <c r="R316" s="10"/>
      <c r="S316" s="10"/>
      <c r="T316" s="9"/>
      <c r="U316" s="10"/>
    </row>
    <row r="317" spans="2:21" x14ac:dyDescent="0.25">
      <c r="B317" s="6">
        <f t="shared" si="46"/>
        <v>40626.588240740297</v>
      </c>
      <c r="C317">
        <f>LOOKUP(B317,Data!$A$6:$A$1806,Data!B$6:B$1806)</f>
        <v>60.036998748779297</v>
      </c>
      <c r="D317" s="9">
        <f>LOOKUP(B317,Data!$A$6:$A$1806,Data!C$6:C$1806)</f>
        <v>540.6246337890625</v>
      </c>
      <c r="G317">
        <f t="shared" si="45"/>
        <v>550</v>
      </c>
      <c r="H317" s="20">
        <f t="shared" si="42"/>
        <v>-3.6873321584355616</v>
      </c>
      <c r="I317" s="9">
        <f t="shared" si="43"/>
        <v>-3.7766480293157629</v>
      </c>
      <c r="J317" s="9">
        <f t="shared" si="44"/>
        <v>8.8796997070312494E-2</v>
      </c>
      <c r="K317" s="9"/>
      <c r="L317" s="9">
        <f t="shared" si="40"/>
        <v>0</v>
      </c>
      <c r="M317" s="9">
        <f t="shared" si="39"/>
        <v>531.34298912824227</v>
      </c>
      <c r="N317" s="9"/>
      <c r="O317" s="9"/>
      <c r="P317" s="9">
        <f t="shared" si="41"/>
        <v>551.77184369232862</v>
      </c>
      <c r="Q317" s="9"/>
      <c r="R317" s="10"/>
      <c r="S317" s="10"/>
      <c r="T317" s="9"/>
      <c r="U317" s="10"/>
    </row>
    <row r="318" spans="2:21" x14ac:dyDescent="0.25">
      <c r="B318" s="6">
        <f t="shared" si="46"/>
        <v>40626.588263888443</v>
      </c>
      <c r="C318">
        <f>LOOKUP(B318,Data!$A$6:$A$1806,Data!B$6:B$1806)</f>
        <v>60.035999298095703</v>
      </c>
      <c r="D318" s="9">
        <f>LOOKUP(B318,Data!$A$6:$A$1806,Data!C$6:C$1806)</f>
        <v>540.6246337890625</v>
      </c>
      <c r="G318">
        <f t="shared" si="45"/>
        <v>550</v>
      </c>
      <c r="H318" s="20">
        <f t="shared" si="42"/>
        <v>-3.5030552975651084</v>
      </c>
      <c r="I318" s="9">
        <f t="shared" si="43"/>
        <v>-3.7410809741881779</v>
      </c>
      <c r="J318" s="9">
        <f t="shared" si="44"/>
        <v>8.6398315429687497E-2</v>
      </c>
      <c r="K318" s="9"/>
      <c r="L318" s="9">
        <f t="shared" si="40"/>
        <v>0</v>
      </c>
      <c r="M318" s="9">
        <f t="shared" si="39"/>
        <v>531.37855618336982</v>
      </c>
      <c r="N318" s="9"/>
      <c r="O318" s="9"/>
      <c r="P318" s="9">
        <f t="shared" si="41"/>
        <v>551.77184369232862</v>
      </c>
      <c r="Q318" s="9"/>
      <c r="R318" s="10"/>
      <c r="S318" s="10"/>
      <c r="T318" s="9"/>
      <c r="U318" s="10"/>
    </row>
    <row r="319" spans="2:21" x14ac:dyDescent="0.25">
      <c r="B319" s="6">
        <f t="shared" si="46"/>
        <v>40626.588287036589</v>
      </c>
      <c r="C319">
        <f>LOOKUP(B319,Data!$A$6:$A$1806,Data!B$6:B$1806)</f>
        <v>60.034999847412109</v>
      </c>
      <c r="D319" s="9">
        <f>LOOKUP(B319,Data!$A$6:$A$1806,Data!C$6:C$1806)</f>
        <v>541.15216064453125</v>
      </c>
      <c r="G319">
        <f t="shared" si="45"/>
        <v>550</v>
      </c>
      <c r="H319" s="20">
        <f t="shared" si="42"/>
        <v>-3.3187784366946547</v>
      </c>
      <c r="I319" s="9">
        <f t="shared" si="43"/>
        <v>-3.6861816443140203</v>
      </c>
      <c r="J319" s="9">
        <f t="shared" si="44"/>
        <v>8.39996337890625E-2</v>
      </c>
      <c r="K319" s="9"/>
      <c r="L319" s="9">
        <f t="shared" si="40"/>
        <v>0</v>
      </c>
      <c r="M319" s="9">
        <f t="shared" si="39"/>
        <v>531.43345551324398</v>
      </c>
      <c r="N319" s="9"/>
      <c r="O319" s="9"/>
      <c r="P319" s="9">
        <f t="shared" si="41"/>
        <v>551.77184369232862</v>
      </c>
      <c r="Q319" s="9"/>
      <c r="R319" s="10"/>
      <c r="S319" s="10"/>
      <c r="T319" s="9"/>
      <c r="U319" s="10"/>
    </row>
    <row r="320" spans="2:21" x14ac:dyDescent="0.25">
      <c r="B320" s="6">
        <f t="shared" si="46"/>
        <v>40626.588310184736</v>
      </c>
      <c r="C320">
        <f>LOOKUP(B320,Data!$A$6:$A$1806,Data!B$6:B$1806)</f>
        <v>60.034000396728516</v>
      </c>
      <c r="D320" s="9">
        <f>LOOKUP(B320,Data!$A$6:$A$1806,Data!C$6:C$1806)</f>
        <v>541.15216064453125</v>
      </c>
      <c r="G320">
        <f t="shared" si="45"/>
        <v>550</v>
      </c>
      <c r="H320" s="20">
        <f t="shared" si="42"/>
        <v>-3.134501575824201</v>
      </c>
      <c r="I320" s="9">
        <f t="shared" si="43"/>
        <v>-3.6144632354103439</v>
      </c>
      <c r="J320" s="9">
        <f t="shared" si="44"/>
        <v>8.1600952148437503E-2</v>
      </c>
      <c r="K320" s="9"/>
      <c r="L320" s="9">
        <f t="shared" si="40"/>
        <v>0</v>
      </c>
      <c r="M320" s="9">
        <f t="shared" si="39"/>
        <v>531.50517392214761</v>
      </c>
      <c r="N320" s="9"/>
      <c r="O320" s="9"/>
      <c r="P320" s="9">
        <f t="shared" si="41"/>
        <v>551.77184369232862</v>
      </c>
      <c r="Q320" s="9"/>
      <c r="R320" s="10"/>
      <c r="S320" s="10"/>
      <c r="T320" s="9"/>
      <c r="U320" s="10"/>
    </row>
    <row r="321" spans="2:21" x14ac:dyDescent="0.25">
      <c r="B321" s="6">
        <f t="shared" si="46"/>
        <v>40626.588333332882</v>
      </c>
      <c r="C321">
        <f>LOOKUP(B321,Data!$A$6:$A$1806,Data!B$6:B$1806)</f>
        <v>60.032001495361328</v>
      </c>
      <c r="D321" s="9">
        <f>LOOKUP(B321,Data!$A$6:$A$1806,Data!C$6:C$1806)</f>
        <v>540.250732421875</v>
      </c>
      <c r="G321">
        <f t="shared" si="45"/>
        <v>550</v>
      </c>
      <c r="H321" s="20">
        <f t="shared" si="42"/>
        <v>-2.7659478540832945</v>
      </c>
      <c r="I321" s="9">
        <f t="shared" si="43"/>
        <v>-3.5041562358378275</v>
      </c>
      <c r="J321" s="9">
        <f t="shared" si="44"/>
        <v>7.6803588867187494E-2</v>
      </c>
      <c r="K321" s="9"/>
      <c r="L321" s="9">
        <f t="shared" si="40"/>
        <v>0</v>
      </c>
      <c r="M321" s="9">
        <f t="shared" si="39"/>
        <v>531.61548092172018</v>
      </c>
      <c r="N321" s="9"/>
      <c r="O321" s="9"/>
      <c r="P321" s="9">
        <f t="shared" si="41"/>
        <v>551.77184369232862</v>
      </c>
      <c r="Q321" s="9"/>
      <c r="R321" s="10"/>
      <c r="S321" s="10"/>
      <c r="T321" s="9"/>
      <c r="U321" s="10"/>
    </row>
    <row r="322" spans="2:21" x14ac:dyDescent="0.25">
      <c r="B322" s="6">
        <f t="shared" si="46"/>
        <v>40626.588356481028</v>
      </c>
      <c r="C322">
        <f>LOOKUP(B322,Data!$A$6:$A$1806,Data!B$6:B$1806)</f>
        <v>60.034999847412109</v>
      </c>
      <c r="D322" s="9">
        <f>LOOKUP(B322,Data!$A$6:$A$1806,Data!C$6:C$1806)</f>
        <v>540.250732421875</v>
      </c>
      <c r="G322">
        <f t="shared" si="45"/>
        <v>550</v>
      </c>
      <c r="H322" s="20">
        <f t="shared" si="42"/>
        <v>-3.3187784366946547</v>
      </c>
      <c r="I322" s="9">
        <f t="shared" si="43"/>
        <v>-3.4800571219492147</v>
      </c>
      <c r="J322" s="9">
        <f t="shared" si="44"/>
        <v>8.39996337890625E-2</v>
      </c>
      <c r="K322" s="9"/>
      <c r="L322" s="9">
        <f t="shared" si="40"/>
        <v>0</v>
      </c>
      <c r="M322" s="9">
        <f t="shared" si="39"/>
        <v>531.63958003560879</v>
      </c>
      <c r="N322" s="9"/>
      <c r="O322" s="9"/>
      <c r="P322" s="9">
        <f t="shared" si="41"/>
        <v>551.77184369232862</v>
      </c>
      <c r="Q322" s="9"/>
      <c r="R322" s="10"/>
      <c r="S322" s="10"/>
      <c r="T322" s="9"/>
      <c r="U322" s="10"/>
    </row>
    <row r="323" spans="2:21" x14ac:dyDescent="0.25">
      <c r="B323" s="6">
        <f t="shared" si="46"/>
        <v>40626.588379629175</v>
      </c>
      <c r="C323">
        <f>LOOKUP(B323,Data!$A$6:$A$1806,Data!B$6:B$1806)</f>
        <v>60.036998748779297</v>
      </c>
      <c r="D323" s="9">
        <f>LOOKUP(B323,Data!$A$6:$A$1806,Data!C$6:C$1806)</f>
        <v>539.8033447265625</v>
      </c>
      <c r="G323">
        <f t="shared" si="45"/>
        <v>550</v>
      </c>
      <c r="H323" s="20">
        <f t="shared" si="42"/>
        <v>-3.6873321584355616</v>
      </c>
      <c r="I323" s="9">
        <f t="shared" si="43"/>
        <v>-3.5070028766924399</v>
      </c>
      <c r="J323" s="9">
        <f t="shared" si="44"/>
        <v>8.8796997070312494E-2</v>
      </c>
      <c r="K323" s="9"/>
      <c r="L323" s="9">
        <f t="shared" si="40"/>
        <v>0</v>
      </c>
      <c r="M323" s="9">
        <f t="shared" si="39"/>
        <v>531.61263428086556</v>
      </c>
      <c r="N323" s="9"/>
      <c r="O323" s="9"/>
      <c r="P323" s="9">
        <f t="shared" si="41"/>
        <v>551.77184369232862</v>
      </c>
      <c r="Q323" s="9"/>
      <c r="R323" s="10"/>
      <c r="S323" s="10"/>
      <c r="T323" s="9"/>
      <c r="U323" s="10"/>
    </row>
    <row r="324" spans="2:21" x14ac:dyDescent="0.25">
      <c r="B324" s="6">
        <f t="shared" si="46"/>
        <v>40626.588402777321</v>
      </c>
      <c r="C324">
        <f>LOOKUP(B324,Data!$A$6:$A$1806,Data!B$6:B$1806)</f>
        <v>60.036998748779297</v>
      </c>
      <c r="D324" s="9">
        <f>LOOKUP(B324,Data!$A$6:$A$1806,Data!C$6:C$1806)</f>
        <v>539.8033447265625</v>
      </c>
      <c r="G324">
        <f t="shared" si="45"/>
        <v>550</v>
      </c>
      <c r="H324" s="20">
        <f t="shared" si="42"/>
        <v>-3.6873321584355616</v>
      </c>
      <c r="I324" s="9">
        <f t="shared" si="43"/>
        <v>-3.5304456833190461</v>
      </c>
      <c r="J324" s="9">
        <f t="shared" si="44"/>
        <v>8.8796997070312494E-2</v>
      </c>
      <c r="K324" s="9"/>
      <c r="L324" s="9">
        <f t="shared" si="40"/>
        <v>0</v>
      </c>
      <c r="M324" s="9">
        <f t="shared" si="39"/>
        <v>531.58919147423899</v>
      </c>
      <c r="N324" s="9"/>
      <c r="O324" s="9"/>
      <c r="P324" s="9">
        <f t="shared" si="41"/>
        <v>551.77184369232862</v>
      </c>
      <c r="Q324" s="9"/>
      <c r="R324" s="10"/>
      <c r="S324" s="10"/>
      <c r="T324" s="9"/>
      <c r="U324" s="10"/>
    </row>
    <row r="325" spans="2:21" x14ac:dyDescent="0.25">
      <c r="B325" s="6">
        <f t="shared" si="46"/>
        <v>40626.588425925467</v>
      </c>
      <c r="C325">
        <f>LOOKUP(B325,Data!$A$6:$A$1806,Data!B$6:B$1806)</f>
        <v>60.034999847412109</v>
      </c>
      <c r="D325" s="9">
        <f>LOOKUP(B325,Data!$A$6:$A$1806,Data!C$6:C$1806)</f>
        <v>539.3863525390625</v>
      </c>
      <c r="G325">
        <f t="shared" si="45"/>
        <v>550</v>
      </c>
      <c r="H325" s="20">
        <f t="shared" si="42"/>
        <v>-3.3187784366946547</v>
      </c>
      <c r="I325" s="9">
        <f t="shared" si="43"/>
        <v>-3.502928941257875</v>
      </c>
      <c r="J325" s="9">
        <f t="shared" si="44"/>
        <v>8.39996337890625E-2</v>
      </c>
      <c r="K325" s="9"/>
      <c r="L325" s="9">
        <f t="shared" si="40"/>
        <v>0</v>
      </c>
      <c r="M325" s="9">
        <f t="shared" si="39"/>
        <v>531.61670821630014</v>
      </c>
      <c r="N325" s="9"/>
      <c r="O325" s="9"/>
      <c r="P325" s="9">
        <f t="shared" si="41"/>
        <v>551.77184369232862</v>
      </c>
      <c r="Q325" s="9"/>
      <c r="R325" s="10"/>
      <c r="S325" s="10"/>
      <c r="T325" s="9"/>
      <c r="U325" s="10"/>
    </row>
    <row r="326" spans="2:21" x14ac:dyDescent="0.25">
      <c r="B326" s="6">
        <f t="shared" si="46"/>
        <v>40626.588449073613</v>
      </c>
      <c r="C326">
        <f>LOOKUP(B326,Data!$A$6:$A$1806,Data!B$6:B$1806)</f>
        <v>60.034999847412109</v>
      </c>
      <c r="D326" s="9">
        <f>LOOKUP(B326,Data!$A$6:$A$1806,Data!C$6:C$1806)</f>
        <v>539.3863525390625</v>
      </c>
      <c r="G326">
        <f t="shared" si="45"/>
        <v>550</v>
      </c>
      <c r="H326" s="20">
        <f t="shared" si="42"/>
        <v>-3.3187784366946547</v>
      </c>
      <c r="I326" s="9">
        <f t="shared" si="43"/>
        <v>-3.4789893756646562</v>
      </c>
      <c r="J326" s="9">
        <f t="shared" si="44"/>
        <v>8.39996337890625E-2</v>
      </c>
      <c r="K326" s="9"/>
      <c r="L326" s="9">
        <f t="shared" si="40"/>
        <v>0</v>
      </c>
      <c r="M326" s="9">
        <f t="shared" si="39"/>
        <v>531.64064778189334</v>
      </c>
      <c r="N326" s="9"/>
      <c r="O326" s="9"/>
      <c r="P326" s="9">
        <f t="shared" si="41"/>
        <v>551.77184369232862</v>
      </c>
      <c r="Q326" s="9"/>
      <c r="R326" s="10"/>
      <c r="S326" s="10"/>
      <c r="T326" s="9"/>
      <c r="U326" s="10"/>
    </row>
    <row r="327" spans="2:21" x14ac:dyDescent="0.25">
      <c r="B327" s="6">
        <f t="shared" si="46"/>
        <v>40626.58847222176</v>
      </c>
      <c r="C327">
        <f>LOOKUP(B327,Data!$A$6:$A$1806,Data!B$6:B$1806)</f>
        <v>60.032001495361328</v>
      </c>
      <c r="D327" s="9">
        <f>LOOKUP(B327,Data!$A$6:$A$1806,Data!C$6:C$1806)</f>
        <v>539.1968994140625</v>
      </c>
      <c r="G327">
        <f t="shared" si="45"/>
        <v>550</v>
      </c>
      <c r="H327" s="20">
        <f t="shared" si="42"/>
        <v>-2.7659478540832945</v>
      </c>
      <c r="I327" s="9">
        <f t="shared" si="43"/>
        <v>-3.3862939778590793</v>
      </c>
      <c r="J327" s="9">
        <f t="shared" si="44"/>
        <v>7.6803588867187494E-2</v>
      </c>
      <c r="K327" s="9"/>
      <c r="L327" s="9">
        <f t="shared" si="40"/>
        <v>0</v>
      </c>
      <c r="M327" s="9">
        <f t="shared" si="39"/>
        <v>531.73334317969886</v>
      </c>
      <c r="N327" s="9"/>
      <c r="O327" s="9"/>
      <c r="P327" s="9">
        <f t="shared" si="41"/>
        <v>551.77184369232862</v>
      </c>
      <c r="Q327" s="9"/>
      <c r="R327" s="10"/>
      <c r="S327" s="10"/>
      <c r="T327" s="9"/>
      <c r="U327" s="10"/>
    </row>
    <row r="328" spans="2:21" x14ac:dyDescent="0.25">
      <c r="B328" s="6">
        <f t="shared" si="46"/>
        <v>40626.588495369906</v>
      </c>
      <c r="C328">
        <f>LOOKUP(B328,Data!$A$6:$A$1806,Data!B$6:B$1806)</f>
        <v>60.036998748779297</v>
      </c>
      <c r="D328" s="9">
        <f>LOOKUP(B328,Data!$A$6:$A$1806,Data!C$6:C$1806)</f>
        <v>539.1968994140625</v>
      </c>
      <c r="G328">
        <f t="shared" si="45"/>
        <v>550</v>
      </c>
      <c r="H328" s="20">
        <f t="shared" si="42"/>
        <v>-3.6873321584355616</v>
      </c>
      <c r="I328" s="9">
        <f t="shared" si="43"/>
        <v>-3.425428941334022</v>
      </c>
      <c r="J328" s="9">
        <f t="shared" si="44"/>
        <v>8.8796997070312494E-2</v>
      </c>
      <c r="K328" s="9"/>
      <c r="L328" s="9">
        <f t="shared" si="40"/>
        <v>0</v>
      </c>
      <c r="M328" s="9">
        <f t="shared" si="39"/>
        <v>531.69420821622396</v>
      </c>
      <c r="N328" s="9"/>
      <c r="O328" s="9"/>
      <c r="P328" s="9">
        <f t="shared" si="41"/>
        <v>551.77184369232862</v>
      </c>
      <c r="Q328" s="9"/>
      <c r="R328" s="10"/>
      <c r="S328" s="10"/>
      <c r="T328" s="9"/>
      <c r="U328" s="10"/>
    </row>
    <row r="329" spans="2:21" x14ac:dyDescent="0.25">
      <c r="B329" s="6">
        <f t="shared" si="46"/>
        <v>40626.588518518052</v>
      </c>
      <c r="C329">
        <f>LOOKUP(B329,Data!$A$6:$A$1806,Data!B$6:B$1806)</f>
        <v>60.035999298095703</v>
      </c>
      <c r="D329" s="9">
        <f>LOOKUP(B329,Data!$A$6:$A$1806,Data!C$6:C$1806)</f>
        <v>539.83941650390625</v>
      </c>
      <c r="G329">
        <f t="shared" si="45"/>
        <v>550</v>
      </c>
      <c r="H329" s="20">
        <f t="shared" si="42"/>
        <v>-3.5030552975651084</v>
      </c>
      <c r="I329" s="9">
        <f t="shared" si="43"/>
        <v>-3.4355203676440631</v>
      </c>
      <c r="J329" s="9">
        <f t="shared" si="44"/>
        <v>8.6398315429687497E-2</v>
      </c>
      <c r="K329" s="9"/>
      <c r="L329" s="9">
        <f t="shared" si="40"/>
        <v>0</v>
      </c>
      <c r="M329" s="9">
        <f t="shared" si="39"/>
        <v>531.6841167899139</v>
      </c>
      <c r="N329" s="9"/>
      <c r="O329" s="9"/>
      <c r="P329" s="9">
        <f t="shared" si="41"/>
        <v>551.77184369232862</v>
      </c>
      <c r="Q329" s="9"/>
      <c r="R329" s="10"/>
      <c r="S329" s="10"/>
      <c r="T329" s="9"/>
      <c r="U329" s="10"/>
    </row>
    <row r="330" spans="2:21" x14ac:dyDescent="0.25">
      <c r="B330" s="6">
        <f t="shared" si="46"/>
        <v>40626.588541666199</v>
      </c>
      <c r="C330">
        <f>LOOKUP(B330,Data!$A$6:$A$1806,Data!B$6:B$1806)</f>
        <v>60.041000366210938</v>
      </c>
      <c r="D330" s="9">
        <f>LOOKUP(B330,Data!$A$6:$A$1806,Data!C$6:C$1806)</f>
        <v>539.83941650390625</v>
      </c>
      <c r="G330">
        <f t="shared" si="45"/>
        <v>550</v>
      </c>
      <c r="H330" s="20">
        <f t="shared" si="42"/>
        <v>-4.4251429487145906</v>
      </c>
      <c r="I330" s="9">
        <f t="shared" si="43"/>
        <v>-3.5641713031832314</v>
      </c>
      <c r="J330" s="9">
        <f t="shared" si="44"/>
        <v>9.8400878906250003E-2</v>
      </c>
      <c r="K330" s="9"/>
      <c r="L330" s="9">
        <f t="shared" si="40"/>
        <v>0</v>
      </c>
      <c r="M330" s="9">
        <f t="shared" si="39"/>
        <v>531.55546585437469</v>
      </c>
      <c r="N330" s="9"/>
      <c r="O330" s="9"/>
      <c r="P330" s="9">
        <f t="shared" si="41"/>
        <v>551.77184369232862</v>
      </c>
      <c r="Q330" s="9"/>
      <c r="R330" s="10"/>
      <c r="S330" s="10"/>
      <c r="T330" s="9"/>
      <c r="U330" s="10"/>
    </row>
    <row r="331" spans="2:21" x14ac:dyDescent="0.25">
      <c r="B331" s="6">
        <f t="shared" si="46"/>
        <v>40626.588564814345</v>
      </c>
      <c r="C331">
        <f>LOOKUP(B331,Data!$A$6:$A$1806,Data!B$6:B$1806)</f>
        <v>60.040000915527344</v>
      </c>
      <c r="D331" s="9">
        <f>LOOKUP(B331,Data!$A$6:$A$1806,Data!C$6:C$1806)</f>
        <v>539.62664794921875</v>
      </c>
      <c r="G331">
        <f t="shared" si="45"/>
        <v>550</v>
      </c>
      <c r="H331" s="20">
        <f t="shared" si="42"/>
        <v>-4.2408660878441369</v>
      </c>
      <c r="I331" s="9">
        <f t="shared" si="43"/>
        <v>-3.6521416251891492</v>
      </c>
      <c r="J331" s="9">
        <f t="shared" si="44"/>
        <v>9.6002197265624992E-2</v>
      </c>
      <c r="K331" s="9"/>
      <c r="L331" s="9">
        <f t="shared" si="40"/>
        <v>0</v>
      </c>
      <c r="M331" s="9">
        <f t="shared" si="39"/>
        <v>531.46749553236873</v>
      </c>
      <c r="N331" s="9"/>
      <c r="O331" s="9"/>
      <c r="P331" s="9">
        <f t="shared" si="41"/>
        <v>551.77184369232862</v>
      </c>
      <c r="Q331" s="9"/>
      <c r="R331" s="10"/>
      <c r="S331" s="10"/>
      <c r="T331" s="9"/>
      <c r="U331" s="10"/>
    </row>
    <row r="332" spans="2:21" x14ac:dyDescent="0.25">
      <c r="B332" s="6">
        <f t="shared" si="46"/>
        <v>40626.588587962491</v>
      </c>
      <c r="C332">
        <f>LOOKUP(B332,Data!$A$6:$A$1806,Data!B$6:B$1806)</f>
        <v>60.037998199462891</v>
      </c>
      <c r="D332" s="9">
        <f>LOOKUP(B332,Data!$A$6:$A$1806,Data!C$6:C$1806)</f>
        <v>539.62664794921875</v>
      </c>
      <c r="G332">
        <f t="shared" si="45"/>
        <v>550</v>
      </c>
      <c r="H332" s="20">
        <f t="shared" si="42"/>
        <v>-3.8716090193060153</v>
      </c>
      <c r="I332" s="9">
        <f t="shared" si="43"/>
        <v>-3.6806723864243418</v>
      </c>
      <c r="J332" s="9">
        <f t="shared" si="44"/>
        <v>9.1195678710937492E-2</v>
      </c>
      <c r="K332" s="9"/>
      <c r="L332" s="9">
        <f t="shared" si="40"/>
        <v>0</v>
      </c>
      <c r="M332" s="9">
        <f t="shared" si="39"/>
        <v>531.43896477113356</v>
      </c>
      <c r="N332" s="9"/>
      <c r="O332" s="9"/>
      <c r="P332" s="9">
        <f t="shared" si="41"/>
        <v>551.77184369232862</v>
      </c>
      <c r="Q332" s="9"/>
      <c r="R332" s="10"/>
      <c r="S332" s="10"/>
      <c r="T332" s="9"/>
      <c r="U332" s="10"/>
    </row>
    <row r="333" spans="2:21" x14ac:dyDescent="0.25">
      <c r="B333" s="6">
        <f t="shared" si="46"/>
        <v>40626.588611110637</v>
      </c>
      <c r="C333">
        <f>LOOKUP(B333,Data!$A$6:$A$1806,Data!B$6:B$1806)</f>
        <v>60.036998748779297</v>
      </c>
      <c r="D333" s="9">
        <f>LOOKUP(B333,Data!$A$6:$A$1806,Data!C$6:C$1806)</f>
        <v>540.02923583984375</v>
      </c>
      <c r="G333">
        <f t="shared" si="45"/>
        <v>550</v>
      </c>
      <c r="H333" s="20">
        <f t="shared" si="42"/>
        <v>-3.6873321584355616</v>
      </c>
      <c r="I333" s="9">
        <f t="shared" si="43"/>
        <v>-3.6815381567858005</v>
      </c>
      <c r="J333" s="9">
        <f t="shared" si="44"/>
        <v>8.8796997070312494E-2</v>
      </c>
      <c r="K333" s="9"/>
      <c r="L333" s="9">
        <f t="shared" si="40"/>
        <v>0</v>
      </c>
      <c r="M333" s="9">
        <f t="shared" si="39"/>
        <v>531.43809900077213</v>
      </c>
      <c r="N333" s="9"/>
      <c r="O333" s="9"/>
      <c r="P333" s="9">
        <f t="shared" si="41"/>
        <v>551.77184369232862</v>
      </c>
      <c r="Q333" s="9"/>
      <c r="R333" s="10"/>
      <c r="S333" s="10"/>
      <c r="T333" s="9"/>
      <c r="U333" s="10"/>
    </row>
    <row r="334" spans="2:21" x14ac:dyDescent="0.25">
      <c r="B334" s="6">
        <f t="shared" si="46"/>
        <v>40626.588634258784</v>
      </c>
      <c r="C334">
        <f>LOOKUP(B334,Data!$A$6:$A$1806,Data!B$6:B$1806)</f>
        <v>60.040000915527344</v>
      </c>
      <c r="D334" s="9">
        <f>LOOKUP(B334,Data!$A$6:$A$1806,Data!C$6:C$1806)</f>
        <v>540.02923583984375</v>
      </c>
      <c r="G334">
        <f t="shared" si="45"/>
        <v>550</v>
      </c>
      <c r="H334" s="20">
        <f t="shared" si="42"/>
        <v>-4.2408660878441369</v>
      </c>
      <c r="I334" s="9">
        <f t="shared" si="43"/>
        <v>-3.7542507878233842</v>
      </c>
      <c r="J334" s="9">
        <f t="shared" si="44"/>
        <v>9.6002197265624992E-2</v>
      </c>
      <c r="K334" s="9"/>
      <c r="L334" s="9">
        <f t="shared" si="40"/>
        <v>0</v>
      </c>
      <c r="M334" s="9">
        <f t="shared" si="39"/>
        <v>531.36538636973455</v>
      </c>
      <c r="N334" s="9"/>
      <c r="O334" s="9"/>
      <c r="P334" s="9">
        <f t="shared" si="41"/>
        <v>551.77184369232862</v>
      </c>
      <c r="Q334" s="9"/>
      <c r="R334" s="10"/>
      <c r="S334" s="10"/>
      <c r="T334" s="9"/>
      <c r="U334" s="10"/>
    </row>
    <row r="335" spans="2:21" x14ac:dyDescent="0.25">
      <c r="B335" s="6">
        <f t="shared" si="46"/>
        <v>40626.58865740693</v>
      </c>
      <c r="C335">
        <f>LOOKUP(B335,Data!$A$6:$A$1806,Data!B$6:B$1806)</f>
        <v>60.03900146484375</v>
      </c>
      <c r="D335" s="9">
        <f>LOOKUP(B335,Data!$A$6:$A$1806,Data!C$6:C$1806)</f>
        <v>537.629150390625</v>
      </c>
      <c r="G335">
        <f t="shared" si="45"/>
        <v>550</v>
      </c>
      <c r="H335" s="20">
        <f t="shared" si="42"/>
        <v>-4.0565892269736841</v>
      </c>
      <c r="I335" s="9">
        <f t="shared" si="43"/>
        <v>-3.7935547849129234</v>
      </c>
      <c r="J335" s="9">
        <f t="shared" si="44"/>
        <v>9.3603515624999994E-2</v>
      </c>
      <c r="K335" s="9"/>
      <c r="L335" s="9">
        <f t="shared" si="40"/>
        <v>0</v>
      </c>
      <c r="M335" s="9">
        <f t="shared" ref="M335:M398" si="47">IF((M334+L335+(I335-I334))&gt;G335,G335,IF((M334+L335+(I335-I334))&lt;L$15,M334+L335,M334+L335+(I335-I334)))</f>
        <v>531.32608237264503</v>
      </c>
      <c r="N335" s="9"/>
      <c r="O335" s="9"/>
      <c r="P335" s="9">
        <f t="shared" si="41"/>
        <v>551.77184369232862</v>
      </c>
      <c r="Q335" s="9"/>
      <c r="R335" s="10"/>
      <c r="S335" s="10"/>
      <c r="T335" s="9"/>
      <c r="U335" s="10"/>
    </row>
    <row r="336" spans="2:21" x14ac:dyDescent="0.25">
      <c r="B336" s="6">
        <f t="shared" si="46"/>
        <v>40626.588680555076</v>
      </c>
      <c r="C336">
        <f>LOOKUP(B336,Data!$A$6:$A$1806,Data!B$6:B$1806)</f>
        <v>60.035999298095703</v>
      </c>
      <c r="D336" s="9">
        <f>LOOKUP(B336,Data!$A$6:$A$1806,Data!C$6:C$1806)</f>
        <v>537.629150390625</v>
      </c>
      <c r="G336">
        <f t="shared" si="45"/>
        <v>550</v>
      </c>
      <c r="H336" s="20">
        <f t="shared" si="42"/>
        <v>-3.5030552975651084</v>
      </c>
      <c r="I336" s="9">
        <f t="shared" si="43"/>
        <v>-3.7557898515577075</v>
      </c>
      <c r="J336" s="9">
        <f t="shared" si="44"/>
        <v>8.6398315429687497E-2</v>
      </c>
      <c r="K336" s="9"/>
      <c r="L336" s="9">
        <f t="shared" ref="L336:L399" si="48">IF(B336&gt;G$3,0,(K$21*0.000023148/K$22))</f>
        <v>0</v>
      </c>
      <c r="M336" s="9">
        <f t="shared" si="47"/>
        <v>531.36384730600025</v>
      </c>
      <c r="N336" s="9"/>
      <c r="O336" s="9"/>
      <c r="P336" s="9">
        <f t="shared" si="41"/>
        <v>551.77184369232862</v>
      </c>
      <c r="Q336" s="9"/>
      <c r="R336" s="10"/>
      <c r="S336" s="10"/>
      <c r="T336" s="9"/>
      <c r="U336" s="10"/>
    </row>
    <row r="337" spans="2:21" x14ac:dyDescent="0.25">
      <c r="B337" s="6">
        <f t="shared" si="46"/>
        <v>40626.588703703223</v>
      </c>
      <c r="C337">
        <f>LOOKUP(B337,Data!$A$6:$A$1806,Data!B$6:B$1806)</f>
        <v>60.03900146484375</v>
      </c>
      <c r="D337" s="9">
        <f>LOOKUP(B337,Data!$A$6:$A$1806,Data!C$6:C$1806)</f>
        <v>538.280517578125</v>
      </c>
      <c r="G337">
        <f t="shared" si="45"/>
        <v>550</v>
      </c>
      <c r="H337" s="20">
        <f t="shared" si="42"/>
        <v>-4.0565892269736841</v>
      </c>
      <c r="I337" s="9">
        <f t="shared" si="43"/>
        <v>-3.7948937703617842</v>
      </c>
      <c r="J337" s="9">
        <f t="shared" si="44"/>
        <v>9.3603515624999994E-2</v>
      </c>
      <c r="K337" s="9"/>
      <c r="L337" s="9">
        <f t="shared" si="48"/>
        <v>0</v>
      </c>
      <c r="M337" s="9">
        <f t="shared" si="47"/>
        <v>531.32474338719612</v>
      </c>
      <c r="N337" s="9"/>
      <c r="O337" s="9"/>
      <c r="P337" s="9">
        <f t="shared" si="41"/>
        <v>551.77184369232862</v>
      </c>
      <c r="Q337" s="9"/>
      <c r="R337" s="10"/>
      <c r="S337" s="10"/>
      <c r="T337" s="9"/>
      <c r="U337" s="10"/>
    </row>
    <row r="338" spans="2:21" x14ac:dyDescent="0.25">
      <c r="B338" s="6">
        <f t="shared" si="46"/>
        <v>40626.588726851369</v>
      </c>
      <c r="C338">
        <f>LOOKUP(B338,Data!$A$6:$A$1806,Data!B$6:B$1806)</f>
        <v>60.036998748779297</v>
      </c>
      <c r="D338" s="9">
        <f>LOOKUP(B338,Data!$A$6:$A$1806,Data!C$6:C$1806)</f>
        <v>538.280517578125</v>
      </c>
      <c r="G338">
        <f t="shared" si="45"/>
        <v>550</v>
      </c>
      <c r="H338" s="20">
        <f t="shared" si="42"/>
        <v>-3.6873321584355616</v>
      </c>
      <c r="I338" s="9">
        <f t="shared" si="43"/>
        <v>-3.7809107608113752</v>
      </c>
      <c r="J338" s="9">
        <f t="shared" si="44"/>
        <v>8.8796997070312494E-2</v>
      </c>
      <c r="K338" s="9"/>
      <c r="L338" s="9">
        <f t="shared" si="48"/>
        <v>0</v>
      </c>
      <c r="M338" s="9">
        <f t="shared" si="47"/>
        <v>531.33872639674655</v>
      </c>
      <c r="N338" s="9"/>
      <c r="O338" s="9"/>
      <c r="P338" s="9">
        <f t="shared" ref="P338:P401" si="49">P337+L338</f>
        <v>551.77184369232862</v>
      </c>
      <c r="Q338" s="9"/>
      <c r="R338" s="10"/>
      <c r="S338" s="10"/>
      <c r="T338" s="9"/>
      <c r="U338" s="10"/>
    </row>
    <row r="339" spans="2:21" x14ac:dyDescent="0.25">
      <c r="B339" s="6">
        <f t="shared" si="46"/>
        <v>40626.588749999515</v>
      </c>
      <c r="C339">
        <f>LOOKUP(B339,Data!$A$6:$A$1806,Data!B$6:B$1806)</f>
        <v>60.034999847412109</v>
      </c>
      <c r="D339" s="9">
        <f>LOOKUP(B339,Data!$A$6:$A$1806,Data!C$6:C$1806)</f>
        <v>539.34423828125</v>
      </c>
      <c r="G339">
        <f t="shared" si="45"/>
        <v>550</v>
      </c>
      <c r="H339" s="20">
        <f t="shared" si="42"/>
        <v>-3.3187784366946547</v>
      </c>
      <c r="I339" s="9">
        <f t="shared" si="43"/>
        <v>-3.7208335586762011</v>
      </c>
      <c r="J339" s="9">
        <f t="shared" si="44"/>
        <v>8.39996337890625E-2</v>
      </c>
      <c r="K339" s="9"/>
      <c r="L339" s="9">
        <f t="shared" si="48"/>
        <v>0</v>
      </c>
      <c r="M339" s="9">
        <f t="shared" si="47"/>
        <v>531.39880359888173</v>
      </c>
      <c r="N339" s="9"/>
      <c r="O339" s="9"/>
      <c r="P339" s="9">
        <f t="shared" si="49"/>
        <v>551.77184369232862</v>
      </c>
      <c r="Q339" s="9"/>
      <c r="R339" s="10"/>
      <c r="S339" s="10"/>
      <c r="T339" s="9"/>
      <c r="U339" s="10"/>
    </row>
    <row r="340" spans="2:21" x14ac:dyDescent="0.25">
      <c r="B340" s="6">
        <f t="shared" si="46"/>
        <v>40626.588773147661</v>
      </c>
      <c r="C340">
        <f>LOOKUP(B340,Data!$A$6:$A$1806,Data!B$6:B$1806)</f>
        <v>60.032001495361328</v>
      </c>
      <c r="D340" s="9">
        <f>LOOKUP(B340,Data!$A$6:$A$1806,Data!C$6:C$1806)</f>
        <v>539.34423828125</v>
      </c>
      <c r="G340">
        <f t="shared" si="45"/>
        <v>550</v>
      </c>
      <c r="H340" s="20">
        <f t="shared" si="42"/>
        <v>-2.7659478540832945</v>
      </c>
      <c r="I340" s="9">
        <f t="shared" si="43"/>
        <v>-3.5966984170791236</v>
      </c>
      <c r="J340" s="9">
        <f t="shared" si="44"/>
        <v>7.6803588867187494E-2</v>
      </c>
      <c r="K340" s="9"/>
      <c r="L340" s="9">
        <f t="shared" si="48"/>
        <v>0</v>
      </c>
      <c r="M340" s="9">
        <f t="shared" si="47"/>
        <v>531.52293874047882</v>
      </c>
      <c r="N340" s="9"/>
      <c r="O340" s="9"/>
      <c r="P340" s="9">
        <f t="shared" si="49"/>
        <v>551.77184369232862</v>
      </c>
      <c r="Q340" s="9"/>
      <c r="R340" s="10"/>
      <c r="S340" s="10"/>
      <c r="T340" s="9"/>
      <c r="U340" s="10"/>
    </row>
    <row r="341" spans="2:21" x14ac:dyDescent="0.25">
      <c r="B341" s="6">
        <f t="shared" si="46"/>
        <v>40626.588796295808</v>
      </c>
      <c r="C341">
        <f>LOOKUP(B341,Data!$A$6:$A$1806,Data!B$6:B$1806)</f>
        <v>60.033000946044922</v>
      </c>
      <c r="D341" s="9">
        <f>LOOKUP(B341,Data!$A$6:$A$1806,Data!C$6:C$1806)</f>
        <v>539.917236328125</v>
      </c>
      <c r="G341">
        <f t="shared" si="45"/>
        <v>550</v>
      </c>
      <c r="H341" s="20">
        <f t="shared" si="42"/>
        <v>-2.9502247149537482</v>
      </c>
      <c r="I341" s="9">
        <f t="shared" si="43"/>
        <v>-3.5126568358028245</v>
      </c>
      <c r="J341" s="9">
        <f t="shared" si="44"/>
        <v>7.9202270507812492E-2</v>
      </c>
      <c r="K341" s="9"/>
      <c r="L341" s="9">
        <f t="shared" si="48"/>
        <v>0</v>
      </c>
      <c r="M341" s="9">
        <f t="shared" si="47"/>
        <v>531.60698032175515</v>
      </c>
      <c r="N341" s="9"/>
      <c r="O341" s="9"/>
      <c r="P341" s="9">
        <f t="shared" si="49"/>
        <v>551.77184369232862</v>
      </c>
      <c r="Q341" s="9"/>
      <c r="R341" s="10"/>
      <c r="S341" s="10"/>
      <c r="T341" s="9"/>
      <c r="U341" s="10"/>
    </row>
    <row r="342" spans="2:21" x14ac:dyDescent="0.25">
      <c r="B342" s="6">
        <f t="shared" si="46"/>
        <v>40626.588819443954</v>
      </c>
      <c r="C342">
        <f>LOOKUP(B342,Data!$A$6:$A$1806,Data!B$6:B$1806)</f>
        <v>60.034999847412109</v>
      </c>
      <c r="D342" s="9">
        <f>LOOKUP(B342,Data!$A$6:$A$1806,Data!C$6:C$1806)</f>
        <v>539.917236328125</v>
      </c>
      <c r="G342">
        <f t="shared" si="45"/>
        <v>550</v>
      </c>
      <c r="H342" s="20">
        <f t="shared" si="42"/>
        <v>-3.3187784366946547</v>
      </c>
      <c r="I342" s="9">
        <f t="shared" si="43"/>
        <v>-3.4874526439187621</v>
      </c>
      <c r="J342" s="9">
        <f t="shared" si="44"/>
        <v>8.39996337890625E-2</v>
      </c>
      <c r="K342" s="9"/>
      <c r="L342" s="9">
        <f t="shared" si="48"/>
        <v>0</v>
      </c>
      <c r="M342" s="9">
        <f t="shared" si="47"/>
        <v>531.63218451363923</v>
      </c>
      <c r="N342" s="9"/>
      <c r="O342" s="9"/>
      <c r="P342" s="9">
        <f t="shared" si="49"/>
        <v>551.77184369232862</v>
      </c>
      <c r="Q342" s="9"/>
      <c r="R342" s="10"/>
      <c r="S342" s="10"/>
      <c r="T342" s="9"/>
      <c r="U342" s="10"/>
    </row>
    <row r="343" spans="2:21" x14ac:dyDescent="0.25">
      <c r="B343" s="6">
        <f t="shared" si="46"/>
        <v>40626.5888425921</v>
      </c>
      <c r="C343">
        <f>LOOKUP(B343,Data!$A$6:$A$1806,Data!B$6:B$1806)</f>
        <v>60.034000396728516</v>
      </c>
      <c r="D343" s="9">
        <f>LOOKUP(B343,Data!$A$6:$A$1806,Data!C$6:C$1806)</f>
        <v>539.97900390625</v>
      </c>
      <c r="G343">
        <f t="shared" si="45"/>
        <v>550</v>
      </c>
      <c r="H343" s="20">
        <f t="shared" si="42"/>
        <v>-3.134501575824201</v>
      </c>
      <c r="I343" s="9">
        <f t="shared" si="43"/>
        <v>-3.4415690050664693</v>
      </c>
      <c r="J343" s="9">
        <f t="shared" si="44"/>
        <v>8.1600952148437503E-2</v>
      </c>
      <c r="K343" s="9"/>
      <c r="L343" s="9">
        <f t="shared" si="48"/>
        <v>0</v>
      </c>
      <c r="M343" s="9">
        <f t="shared" si="47"/>
        <v>531.67806815249151</v>
      </c>
      <c r="N343" s="9"/>
      <c r="O343" s="9"/>
      <c r="P343" s="9">
        <f t="shared" si="49"/>
        <v>551.77184369232862</v>
      </c>
      <c r="Q343" s="9"/>
      <c r="R343" s="10"/>
      <c r="S343" s="10"/>
      <c r="T343" s="9"/>
      <c r="U343" s="10"/>
    </row>
    <row r="344" spans="2:21" x14ac:dyDescent="0.25">
      <c r="B344" s="6">
        <f t="shared" si="46"/>
        <v>40626.588865740247</v>
      </c>
      <c r="C344">
        <f>LOOKUP(B344,Data!$A$6:$A$1806,Data!B$6:B$1806)</f>
        <v>60.033000946044922</v>
      </c>
      <c r="D344" s="9">
        <f>LOOKUP(B344,Data!$A$6:$A$1806,Data!C$6:C$1806)</f>
        <v>539.97900390625</v>
      </c>
      <c r="G344">
        <f t="shared" si="45"/>
        <v>550</v>
      </c>
      <c r="H344" s="20">
        <f t="shared" si="42"/>
        <v>-2.9502247149537482</v>
      </c>
      <c r="I344" s="9">
        <f t="shared" si="43"/>
        <v>-3.3776942473518154</v>
      </c>
      <c r="J344" s="9">
        <f t="shared" si="44"/>
        <v>7.9202270507812492E-2</v>
      </c>
      <c r="K344" s="9"/>
      <c r="L344" s="9">
        <f t="shared" si="48"/>
        <v>0</v>
      </c>
      <c r="M344" s="9">
        <f t="shared" si="47"/>
        <v>531.74194291020615</v>
      </c>
      <c r="N344" s="9"/>
      <c r="O344" s="9"/>
      <c r="P344" s="9">
        <f t="shared" si="49"/>
        <v>551.77184369232862</v>
      </c>
      <c r="Q344" s="9"/>
      <c r="R344" s="10"/>
      <c r="S344" s="10"/>
      <c r="T344" s="9"/>
      <c r="U344" s="10"/>
    </row>
    <row r="345" spans="2:21" x14ac:dyDescent="0.25">
      <c r="B345" s="6">
        <f t="shared" si="46"/>
        <v>40626.588888888393</v>
      </c>
      <c r="C345">
        <f>LOOKUP(B345,Data!$A$6:$A$1806,Data!B$6:B$1806)</f>
        <v>60.035999298095703</v>
      </c>
      <c r="D345" s="9">
        <f>LOOKUP(B345,Data!$A$6:$A$1806,Data!C$6:C$1806)</f>
        <v>539.74859619140625</v>
      </c>
      <c r="G345">
        <f t="shared" si="45"/>
        <v>550</v>
      </c>
      <c r="H345" s="20">
        <f t="shared" si="42"/>
        <v>-3.5030552975651084</v>
      </c>
      <c r="I345" s="9">
        <f t="shared" si="43"/>
        <v>-3.3939911838795433</v>
      </c>
      <c r="J345" s="9">
        <f t="shared" si="44"/>
        <v>8.6398315429687497E-2</v>
      </c>
      <c r="K345" s="9"/>
      <c r="L345" s="9">
        <f t="shared" si="48"/>
        <v>0</v>
      </c>
      <c r="M345" s="9">
        <f t="shared" si="47"/>
        <v>531.72564597367841</v>
      </c>
      <c r="N345" s="9"/>
      <c r="O345" s="9"/>
      <c r="P345" s="9">
        <f t="shared" si="49"/>
        <v>551.77184369232862</v>
      </c>
      <c r="Q345" s="9"/>
      <c r="R345" s="10"/>
      <c r="S345" s="10"/>
      <c r="T345" s="9"/>
      <c r="U345" s="10"/>
    </row>
    <row r="346" spans="2:21" x14ac:dyDescent="0.25">
      <c r="B346" s="6">
        <f t="shared" si="46"/>
        <v>40626.588912036539</v>
      </c>
      <c r="C346">
        <f>LOOKUP(B346,Data!$A$6:$A$1806,Data!B$6:B$1806)</f>
        <v>60.033000946044922</v>
      </c>
      <c r="D346" s="9">
        <f>LOOKUP(B346,Data!$A$6:$A$1806,Data!C$6:C$1806)</f>
        <v>539.74859619140625</v>
      </c>
      <c r="G346">
        <f t="shared" si="45"/>
        <v>550</v>
      </c>
      <c r="H346" s="20">
        <f t="shared" si="42"/>
        <v>-2.9502247149537482</v>
      </c>
      <c r="I346" s="9">
        <f t="shared" si="43"/>
        <v>-3.3363015429191898</v>
      </c>
      <c r="J346" s="9">
        <f t="shared" si="44"/>
        <v>7.9202270507812492E-2</v>
      </c>
      <c r="K346" s="9"/>
      <c r="L346" s="9">
        <f t="shared" si="48"/>
        <v>0</v>
      </c>
      <c r="M346" s="9">
        <f t="shared" si="47"/>
        <v>531.78333561463876</v>
      </c>
      <c r="N346" s="9"/>
      <c r="O346" s="9"/>
      <c r="P346" s="9">
        <f t="shared" si="49"/>
        <v>551.77184369232862</v>
      </c>
      <c r="Q346" s="9"/>
      <c r="R346" s="10"/>
      <c r="S346" s="10"/>
      <c r="T346" s="9"/>
      <c r="U346" s="10"/>
    </row>
    <row r="347" spans="2:21" x14ac:dyDescent="0.25">
      <c r="B347" s="6">
        <f t="shared" si="46"/>
        <v>40626.588935184685</v>
      </c>
      <c r="C347">
        <f>LOOKUP(B347,Data!$A$6:$A$1806,Data!B$6:B$1806)</f>
        <v>60.033000946044922</v>
      </c>
      <c r="D347" s="9">
        <f>LOOKUP(B347,Data!$A$6:$A$1806,Data!C$6:C$1806)</f>
        <v>540.1162109375</v>
      </c>
      <c r="G347">
        <f t="shared" si="45"/>
        <v>550</v>
      </c>
      <c r="H347" s="20">
        <f t="shared" si="42"/>
        <v>-2.9502247149537482</v>
      </c>
      <c r="I347" s="9">
        <f t="shared" si="43"/>
        <v>-3.2861115552836822</v>
      </c>
      <c r="J347" s="9">
        <f t="shared" si="44"/>
        <v>7.9202270507812492E-2</v>
      </c>
      <c r="K347" s="9"/>
      <c r="L347" s="9">
        <f t="shared" si="48"/>
        <v>0</v>
      </c>
      <c r="M347" s="9">
        <f t="shared" si="47"/>
        <v>531.83352560227422</v>
      </c>
      <c r="N347" s="9"/>
      <c r="O347" s="9"/>
      <c r="P347" s="9">
        <f t="shared" si="49"/>
        <v>551.77184369232862</v>
      </c>
      <c r="Q347" s="9"/>
      <c r="R347" s="10"/>
      <c r="S347" s="10"/>
      <c r="T347" s="9"/>
      <c r="U347" s="10"/>
    </row>
    <row r="348" spans="2:21" x14ac:dyDescent="0.25">
      <c r="B348" s="6">
        <f t="shared" si="46"/>
        <v>40626.588958332832</v>
      </c>
      <c r="C348">
        <f>LOOKUP(B348,Data!$A$6:$A$1806,Data!B$6:B$1806)</f>
        <v>60.032001495361328</v>
      </c>
      <c r="D348" s="9">
        <f>LOOKUP(B348,Data!$A$6:$A$1806,Data!C$6:C$1806)</f>
        <v>540.1162109375</v>
      </c>
      <c r="G348">
        <f t="shared" si="45"/>
        <v>550</v>
      </c>
      <c r="H348" s="20">
        <f t="shared" si="42"/>
        <v>-2.7659478540832945</v>
      </c>
      <c r="I348" s="9">
        <f t="shared" si="43"/>
        <v>-3.2184902741276318</v>
      </c>
      <c r="J348" s="9">
        <f t="shared" si="44"/>
        <v>7.6803588867187494E-2</v>
      </c>
      <c r="K348" s="9"/>
      <c r="L348" s="9">
        <f t="shared" si="48"/>
        <v>0</v>
      </c>
      <c r="M348" s="9">
        <f t="shared" si="47"/>
        <v>531.90114688343033</v>
      </c>
      <c r="N348" s="9"/>
      <c r="O348" s="9"/>
      <c r="P348" s="9">
        <f t="shared" si="49"/>
        <v>551.77184369232862</v>
      </c>
      <c r="Q348" s="9"/>
      <c r="R348" s="10"/>
      <c r="S348" s="10"/>
      <c r="T348" s="9"/>
      <c r="U348" s="10"/>
    </row>
    <row r="349" spans="2:21" x14ac:dyDescent="0.25">
      <c r="B349" s="6">
        <f t="shared" si="46"/>
        <v>40626.588981480978</v>
      </c>
      <c r="C349">
        <f>LOOKUP(B349,Data!$A$6:$A$1806,Data!B$6:B$1806)</f>
        <v>60.027000427246094</v>
      </c>
      <c r="D349" s="9">
        <f>LOOKUP(B349,Data!$A$6:$A$1806,Data!C$6:C$1806)</f>
        <v>540.62664794921875</v>
      </c>
      <c r="G349">
        <f t="shared" si="45"/>
        <v>550</v>
      </c>
      <c r="H349" s="20">
        <f t="shared" si="42"/>
        <v>-1.8438602029338123</v>
      </c>
      <c r="I349" s="9">
        <f t="shared" si="43"/>
        <v>-3.0397883648724351</v>
      </c>
      <c r="J349" s="9">
        <f t="shared" si="44"/>
        <v>6.4801025390625003E-2</v>
      </c>
      <c r="K349" s="9"/>
      <c r="L349" s="9">
        <f t="shared" si="48"/>
        <v>0</v>
      </c>
      <c r="M349" s="9">
        <f t="shared" si="47"/>
        <v>532.07984879268554</v>
      </c>
      <c r="N349" s="9"/>
      <c r="O349" s="9"/>
      <c r="P349" s="9">
        <f t="shared" si="49"/>
        <v>551.77184369232862</v>
      </c>
      <c r="Q349" s="9"/>
      <c r="R349" s="10"/>
      <c r="S349" s="10"/>
      <c r="T349" s="9"/>
      <c r="U349" s="10"/>
    </row>
    <row r="350" spans="2:21" x14ac:dyDescent="0.25">
      <c r="B350" s="6">
        <f t="shared" si="46"/>
        <v>40626.589004629124</v>
      </c>
      <c r="C350">
        <f>LOOKUP(B350,Data!$A$6:$A$1806,Data!B$6:B$1806)</f>
        <v>60.025001525878906</v>
      </c>
      <c r="D350" s="9">
        <f>LOOKUP(B350,Data!$A$6:$A$1806,Data!C$6:C$1806)</f>
        <v>540.62664794921875</v>
      </c>
      <c r="G350">
        <f t="shared" si="45"/>
        <v>550</v>
      </c>
      <c r="H350" s="20">
        <f t="shared" si="42"/>
        <v>-1.4753064811929055</v>
      </c>
      <c r="I350" s="9">
        <f t="shared" si="43"/>
        <v>-2.8364057199940964</v>
      </c>
      <c r="J350" s="9">
        <f t="shared" si="44"/>
        <v>6.0003662109374994E-2</v>
      </c>
      <c r="K350" s="9"/>
      <c r="L350" s="9">
        <f t="shared" si="48"/>
        <v>0</v>
      </c>
      <c r="M350" s="9">
        <f t="shared" si="47"/>
        <v>532.28323143756393</v>
      </c>
      <c r="N350" s="9"/>
      <c r="O350" s="9"/>
      <c r="P350" s="9">
        <f t="shared" si="49"/>
        <v>551.77184369232862</v>
      </c>
      <c r="Q350" s="9"/>
      <c r="R350" s="10"/>
      <c r="S350" s="10"/>
      <c r="T350" s="9"/>
      <c r="U350" s="10"/>
    </row>
    <row r="351" spans="2:21" x14ac:dyDescent="0.25">
      <c r="B351" s="6">
        <f t="shared" si="46"/>
        <v>40626.589027777271</v>
      </c>
      <c r="C351">
        <f>LOOKUP(B351,Data!$A$6:$A$1806,Data!B$6:B$1806)</f>
        <v>60.025001525878906</v>
      </c>
      <c r="D351" s="9">
        <f>LOOKUP(B351,Data!$A$6:$A$1806,Data!C$6:C$1806)</f>
        <v>540.931396484375</v>
      </c>
      <c r="G351">
        <f t="shared" si="45"/>
        <v>550</v>
      </c>
      <c r="H351" s="20">
        <f t="shared" si="42"/>
        <v>-1.4753064811929055</v>
      </c>
      <c r="I351" s="9">
        <f t="shared" si="43"/>
        <v>-2.6594628189499416</v>
      </c>
      <c r="J351" s="9">
        <f t="shared" si="44"/>
        <v>6.0003662109374994E-2</v>
      </c>
      <c r="K351" s="9"/>
      <c r="L351" s="9">
        <f t="shared" si="48"/>
        <v>0</v>
      </c>
      <c r="M351" s="9">
        <f t="shared" si="47"/>
        <v>532.46017433860811</v>
      </c>
      <c r="N351" s="9"/>
      <c r="O351" s="9"/>
      <c r="P351" s="9">
        <f t="shared" si="49"/>
        <v>551.77184369232862</v>
      </c>
      <c r="Q351" s="9"/>
      <c r="R351" s="10"/>
      <c r="S351" s="10"/>
      <c r="T351" s="9"/>
      <c r="U351" s="10"/>
    </row>
    <row r="352" spans="2:21" x14ac:dyDescent="0.25">
      <c r="B352" s="6">
        <f t="shared" si="46"/>
        <v>40626.589050925417</v>
      </c>
      <c r="C352">
        <f>LOOKUP(B352,Data!$A$6:$A$1806,Data!B$6:B$1806)</f>
        <v>60.013999938964844</v>
      </c>
      <c r="D352" s="9">
        <f>LOOKUP(B352,Data!$A$6:$A$1806,Data!C$6:C$1806)</f>
        <v>540.931396484375</v>
      </c>
      <c r="G352">
        <f t="shared" si="45"/>
        <v>550</v>
      </c>
      <c r="H352" s="20">
        <f t="shared" si="42"/>
        <v>0</v>
      </c>
      <c r="I352" s="9">
        <f t="shared" si="43"/>
        <v>-2.3137326524864492</v>
      </c>
      <c r="J352" s="9">
        <f t="shared" si="44"/>
        <v>3.3599853515625E-2</v>
      </c>
      <c r="K352" s="9"/>
      <c r="L352" s="9">
        <f t="shared" si="48"/>
        <v>0</v>
      </c>
      <c r="M352" s="9">
        <f t="shared" si="47"/>
        <v>532.80590450507157</v>
      </c>
      <c r="N352" s="9"/>
      <c r="O352" s="9"/>
      <c r="P352" s="9">
        <f t="shared" si="49"/>
        <v>551.77184369232862</v>
      </c>
      <c r="Q352" s="9"/>
      <c r="R352" s="10"/>
      <c r="S352" s="10"/>
      <c r="T352" s="9"/>
      <c r="U352" s="10"/>
    </row>
    <row r="353" spans="2:21" x14ac:dyDescent="0.25">
      <c r="B353" s="6">
        <f t="shared" si="46"/>
        <v>40626.589074073563</v>
      </c>
      <c r="C353">
        <f>LOOKUP(B353,Data!$A$6:$A$1806,Data!B$6:B$1806)</f>
        <v>60.013999938964844</v>
      </c>
      <c r="D353" s="9">
        <f>LOOKUP(B353,Data!$A$6:$A$1806,Data!C$6:C$1806)</f>
        <v>541.99859619140625</v>
      </c>
      <c r="G353">
        <f t="shared" si="45"/>
        <v>550</v>
      </c>
      <c r="H353" s="20">
        <f t="shared" si="42"/>
        <v>0</v>
      </c>
      <c r="I353" s="9">
        <f t="shared" si="43"/>
        <v>-2.0129474076632108</v>
      </c>
      <c r="J353" s="9">
        <f t="shared" si="44"/>
        <v>3.3599853515625E-2</v>
      </c>
      <c r="K353" s="9"/>
      <c r="L353" s="9">
        <f t="shared" si="48"/>
        <v>0</v>
      </c>
      <c r="M353" s="9">
        <f t="shared" si="47"/>
        <v>533.10668974989483</v>
      </c>
      <c r="N353" s="9"/>
      <c r="O353" s="9"/>
      <c r="P353" s="9">
        <f t="shared" si="49"/>
        <v>551.77184369232862</v>
      </c>
      <c r="Q353" s="9"/>
      <c r="R353" s="10"/>
      <c r="S353" s="10"/>
      <c r="T353" s="9"/>
      <c r="U353" s="10"/>
    </row>
    <row r="354" spans="2:21" x14ac:dyDescent="0.25">
      <c r="B354" s="6">
        <f t="shared" si="46"/>
        <v>40626.589097221709</v>
      </c>
      <c r="C354">
        <f>LOOKUP(B354,Data!$A$6:$A$1806,Data!B$6:B$1806)</f>
        <v>60.005001068115234</v>
      </c>
      <c r="D354" s="9">
        <f>LOOKUP(B354,Data!$A$6:$A$1806,Data!C$6:C$1806)</f>
        <v>541.99859619140625</v>
      </c>
      <c r="G354">
        <f t="shared" si="45"/>
        <v>550</v>
      </c>
      <c r="H354" s="20">
        <f t="shared" si="42"/>
        <v>0</v>
      </c>
      <c r="I354" s="9">
        <f t="shared" si="43"/>
        <v>-1.7512642446669933</v>
      </c>
      <c r="J354" s="9">
        <f t="shared" si="44"/>
        <v>1.20025634765625E-2</v>
      </c>
      <c r="K354" s="9"/>
      <c r="L354" s="9">
        <f t="shared" si="48"/>
        <v>0</v>
      </c>
      <c r="M354" s="9">
        <f t="shared" si="47"/>
        <v>533.368372912891</v>
      </c>
      <c r="N354" s="9"/>
      <c r="O354" s="9"/>
      <c r="P354" s="9">
        <f t="shared" si="49"/>
        <v>551.77184369232862</v>
      </c>
      <c r="Q354" s="9"/>
      <c r="R354" s="10"/>
      <c r="S354" s="10"/>
      <c r="T354" s="9"/>
      <c r="U354" s="10"/>
    </row>
    <row r="355" spans="2:21" x14ac:dyDescent="0.25">
      <c r="B355" s="6">
        <f t="shared" si="46"/>
        <v>40626.589120369856</v>
      </c>
      <c r="C355">
        <f>LOOKUP(B355,Data!$A$6:$A$1806,Data!B$6:B$1806)</f>
        <v>60</v>
      </c>
      <c r="D355" s="9">
        <f>LOOKUP(B355,Data!$A$6:$A$1806,Data!C$6:C$1806)</f>
        <v>541.3756103515625</v>
      </c>
      <c r="G355">
        <f t="shared" si="45"/>
        <v>550</v>
      </c>
      <c r="H355" s="20">
        <f t="shared" si="42"/>
        <v>0</v>
      </c>
      <c r="I355" s="9">
        <f t="shared" si="43"/>
        <v>-1.5235998928602841</v>
      </c>
      <c r="J355" s="9">
        <f t="shared" si="44"/>
        <v>0</v>
      </c>
      <c r="K355" s="9"/>
      <c r="L355" s="9">
        <f t="shared" si="48"/>
        <v>0</v>
      </c>
      <c r="M355" s="9">
        <f t="shared" si="47"/>
        <v>533.59603726469777</v>
      </c>
      <c r="N355" s="9"/>
      <c r="O355" s="9"/>
      <c r="P355" s="9">
        <f t="shared" si="49"/>
        <v>551.77184369232862</v>
      </c>
      <c r="Q355" s="9"/>
      <c r="R355" s="10"/>
      <c r="S355" s="10"/>
      <c r="T355" s="9"/>
      <c r="U355" s="10"/>
    </row>
    <row r="356" spans="2:21" x14ac:dyDescent="0.25">
      <c r="B356" s="6">
        <f t="shared" si="46"/>
        <v>40626.589143518002</v>
      </c>
      <c r="C356">
        <f>LOOKUP(B356,Data!$A$6:$A$1806,Data!B$6:B$1806)</f>
        <v>59.993999481201172</v>
      </c>
      <c r="D356" s="9">
        <f>LOOKUP(B356,Data!$A$6:$A$1806,Data!C$6:C$1806)</f>
        <v>541.3756103515625</v>
      </c>
      <c r="G356">
        <f t="shared" si="45"/>
        <v>550</v>
      </c>
      <c r="H356" s="20">
        <f t="shared" si="42"/>
        <v>0</v>
      </c>
      <c r="I356" s="9">
        <f t="shared" si="43"/>
        <v>-1.3255319067884472</v>
      </c>
      <c r="J356" s="9">
        <f t="shared" si="44"/>
        <v>-1.4401245117187499E-2</v>
      </c>
      <c r="K356" s="9"/>
      <c r="L356" s="9">
        <f t="shared" si="48"/>
        <v>0</v>
      </c>
      <c r="M356" s="9">
        <f t="shared" si="47"/>
        <v>533.79410525076958</v>
      </c>
      <c r="N356" s="9"/>
      <c r="O356" s="9"/>
      <c r="P356" s="9">
        <f t="shared" si="49"/>
        <v>551.77184369232862</v>
      </c>
      <c r="Q356" s="9"/>
      <c r="R356" s="10"/>
      <c r="S356" s="10"/>
      <c r="T356" s="9"/>
      <c r="U356" s="10"/>
    </row>
    <row r="357" spans="2:21" x14ac:dyDescent="0.25">
      <c r="B357" s="6">
        <f t="shared" si="46"/>
        <v>40626.589166666148</v>
      </c>
      <c r="C357">
        <f>LOOKUP(B357,Data!$A$6:$A$1806,Data!B$6:B$1806)</f>
        <v>59.977001190185547</v>
      </c>
      <c r="D357" s="9">
        <f>LOOKUP(B357,Data!$A$6:$A$1806,Data!C$6:C$1806)</f>
        <v>543.6104736328125</v>
      </c>
      <c r="G357">
        <f t="shared" si="45"/>
        <v>550</v>
      </c>
      <c r="H357" s="20">
        <f t="shared" si="42"/>
        <v>1.1060494126547833</v>
      </c>
      <c r="I357" s="9">
        <f t="shared" si="43"/>
        <v>-1.0094263352608273</v>
      </c>
      <c r="J357" s="9">
        <f t="shared" si="44"/>
        <v>-5.5197143554687501E-2</v>
      </c>
      <c r="K357" s="9"/>
      <c r="L357" s="9">
        <f t="shared" si="48"/>
        <v>0</v>
      </c>
      <c r="M357" s="9">
        <f t="shared" si="47"/>
        <v>534.11021082229718</v>
      </c>
      <c r="N357" s="9"/>
      <c r="O357" s="9"/>
      <c r="P357" s="9">
        <f t="shared" si="49"/>
        <v>551.77184369232862</v>
      </c>
      <c r="Q357" s="9"/>
      <c r="R357" s="10"/>
      <c r="S357" s="10"/>
      <c r="T357" s="9"/>
      <c r="U357" s="10"/>
    </row>
    <row r="358" spans="2:21" x14ac:dyDescent="0.25">
      <c r="B358" s="6">
        <f t="shared" si="46"/>
        <v>40626.589189814295</v>
      </c>
      <c r="C358">
        <f>LOOKUP(B358,Data!$A$6:$A$1806,Data!B$6:B$1806)</f>
        <v>59.972999572753906</v>
      </c>
      <c r="D358" s="9">
        <f>LOOKUP(B358,Data!$A$6:$A$1806,Data!C$6:C$1806)</f>
        <v>543.6104736328125</v>
      </c>
      <c r="G358">
        <f t="shared" si="45"/>
        <v>550</v>
      </c>
      <c r="H358" s="20">
        <f t="shared" si="42"/>
        <v>1.8438602029338123</v>
      </c>
      <c r="I358" s="9">
        <f t="shared" si="43"/>
        <v>-0.63849908529552413</v>
      </c>
      <c r="J358" s="9">
        <f t="shared" si="44"/>
        <v>-6.4801025390625003E-2</v>
      </c>
      <c r="K358" s="9"/>
      <c r="L358" s="9">
        <f t="shared" si="48"/>
        <v>0</v>
      </c>
      <c r="M358" s="9">
        <f t="shared" si="47"/>
        <v>534.48113807226252</v>
      </c>
      <c r="N358" s="9"/>
      <c r="O358" s="9"/>
      <c r="P358" s="9">
        <f t="shared" si="49"/>
        <v>551.77184369232862</v>
      </c>
      <c r="Q358" s="9"/>
      <c r="R358" s="10"/>
      <c r="S358" s="10"/>
      <c r="T358" s="9"/>
      <c r="U358" s="10"/>
    </row>
    <row r="359" spans="2:21" x14ac:dyDescent="0.25">
      <c r="B359" s="6">
        <f t="shared" si="46"/>
        <v>40626.589212962441</v>
      </c>
      <c r="C359">
        <f>LOOKUP(B359,Data!$A$6:$A$1806,Data!B$6:B$1806)</f>
        <v>59.970001220703125</v>
      </c>
      <c r="D359" s="9">
        <f>LOOKUP(B359,Data!$A$6:$A$1806,Data!C$6:C$1806)</f>
        <v>544.20672607421875</v>
      </c>
      <c r="G359">
        <f t="shared" si="45"/>
        <v>550</v>
      </c>
      <c r="H359" s="20">
        <f t="shared" si="42"/>
        <v>2.3966907855451725</v>
      </c>
      <c r="I359" s="9">
        <f t="shared" si="43"/>
        <v>-0.2439244020862335</v>
      </c>
      <c r="J359" s="9">
        <f t="shared" si="44"/>
        <v>-7.1997070312499994E-2</v>
      </c>
      <c r="K359" s="9"/>
      <c r="L359" s="9">
        <f t="shared" si="48"/>
        <v>0</v>
      </c>
      <c r="M359" s="9">
        <f t="shared" si="47"/>
        <v>534.8757127554718</v>
      </c>
      <c r="N359" s="9"/>
      <c r="O359" s="9"/>
      <c r="P359" s="9">
        <f t="shared" si="49"/>
        <v>551.77184369232862</v>
      </c>
      <c r="Q359" s="9"/>
      <c r="R359" s="10"/>
      <c r="S359" s="10"/>
      <c r="T359" s="9"/>
      <c r="U359" s="10"/>
    </row>
    <row r="360" spans="2:21" x14ac:dyDescent="0.25">
      <c r="B360" s="6">
        <f t="shared" si="46"/>
        <v>40626.589236110587</v>
      </c>
      <c r="C360">
        <f>LOOKUP(B360,Data!$A$6:$A$1806,Data!B$6:B$1806)</f>
        <v>59.970001220703125</v>
      </c>
      <c r="D360" s="9">
        <f>LOOKUP(B360,Data!$A$6:$A$1806,Data!C$6:C$1806)</f>
        <v>544.20672607421875</v>
      </c>
      <c r="G360">
        <f t="shared" si="45"/>
        <v>550</v>
      </c>
      <c r="H360" s="20">
        <f t="shared" si="42"/>
        <v>2.3966907855451725</v>
      </c>
      <c r="I360" s="9">
        <f t="shared" si="43"/>
        <v>9.9355572305849293E-2</v>
      </c>
      <c r="J360" s="9">
        <f t="shared" si="44"/>
        <v>-7.1997070312499994E-2</v>
      </c>
      <c r="K360" s="9"/>
      <c r="L360" s="9">
        <f t="shared" si="48"/>
        <v>0</v>
      </c>
      <c r="M360" s="9">
        <f t="shared" si="47"/>
        <v>535.21899272986388</v>
      </c>
      <c r="N360" s="9"/>
      <c r="O360" s="9"/>
      <c r="P360" s="9">
        <f t="shared" si="49"/>
        <v>551.77184369232862</v>
      </c>
      <c r="Q360" s="9"/>
      <c r="R360" s="10"/>
      <c r="S360" s="10"/>
      <c r="T360" s="9"/>
      <c r="U360" s="10"/>
    </row>
    <row r="361" spans="2:21" x14ac:dyDescent="0.25">
      <c r="B361" s="6">
        <f t="shared" si="46"/>
        <v>40626.589259258733</v>
      </c>
      <c r="C361">
        <f>LOOKUP(B361,Data!$A$6:$A$1806,Data!B$6:B$1806)</f>
        <v>59.967998504638672</v>
      </c>
      <c r="D361" s="9">
        <f>LOOKUP(B361,Data!$A$6:$A$1806,Data!C$6:C$1806)</f>
        <v>545.40576171875</v>
      </c>
      <c r="G361">
        <f t="shared" si="45"/>
        <v>550</v>
      </c>
      <c r="H361" s="20">
        <f t="shared" si="42"/>
        <v>2.7659478540832945</v>
      </c>
      <c r="I361" s="9">
        <f t="shared" si="43"/>
        <v>0.44601256893691715</v>
      </c>
      <c r="J361" s="9">
        <f t="shared" si="44"/>
        <v>-7.6803588867187494E-2</v>
      </c>
      <c r="K361" s="9"/>
      <c r="L361" s="9">
        <f t="shared" si="48"/>
        <v>0</v>
      </c>
      <c r="M361" s="9">
        <f t="shared" si="47"/>
        <v>535.56564972649494</v>
      </c>
      <c r="N361" s="9"/>
      <c r="O361" s="9"/>
      <c r="P361" s="9">
        <f t="shared" si="49"/>
        <v>551.77184369232862</v>
      </c>
      <c r="Q361" s="9"/>
      <c r="R361" s="10"/>
      <c r="S361" s="10"/>
      <c r="T361" s="9"/>
      <c r="U361" s="10"/>
    </row>
    <row r="362" spans="2:21" x14ac:dyDescent="0.25">
      <c r="B362" s="6">
        <f t="shared" si="46"/>
        <v>40626.58928240688</v>
      </c>
      <c r="C362">
        <f>LOOKUP(B362,Data!$A$6:$A$1806,Data!B$6:B$1806)</f>
        <v>59.969001770019531</v>
      </c>
      <c r="D362" s="9">
        <f>LOOKUP(B362,Data!$A$6:$A$1806,Data!C$6:C$1806)</f>
        <v>545.40576171875</v>
      </c>
      <c r="G362">
        <f t="shared" si="45"/>
        <v>550</v>
      </c>
      <c r="H362" s="20">
        <f t="shared" si="42"/>
        <v>2.5809676464156257</v>
      </c>
      <c r="I362" s="9">
        <f t="shared" si="43"/>
        <v>0.72355672900914936</v>
      </c>
      <c r="J362" s="9">
        <f t="shared" si="44"/>
        <v>-7.4395751953124992E-2</v>
      </c>
      <c r="K362" s="9"/>
      <c r="L362" s="9">
        <f t="shared" si="48"/>
        <v>0</v>
      </c>
      <c r="M362" s="9">
        <f t="shared" si="47"/>
        <v>535.84319388656718</v>
      </c>
      <c r="N362" s="9"/>
      <c r="O362" s="9"/>
      <c r="P362" s="9">
        <f t="shared" si="49"/>
        <v>551.77184369232862</v>
      </c>
      <c r="Q362" s="9"/>
      <c r="R362" s="10"/>
      <c r="S362" s="10"/>
      <c r="T362" s="9"/>
      <c r="U362" s="10"/>
    </row>
    <row r="363" spans="2:21" x14ac:dyDescent="0.25">
      <c r="B363" s="6">
        <f t="shared" si="46"/>
        <v>40626.589305555026</v>
      </c>
      <c r="C363">
        <f>LOOKUP(B363,Data!$A$6:$A$1806,Data!B$6:B$1806)</f>
        <v>59.969001770019531</v>
      </c>
      <c r="D363" s="9">
        <f>LOOKUP(B363,Data!$A$6:$A$1806,Data!C$6:C$1806)</f>
        <v>547.0699462890625</v>
      </c>
      <c r="G363">
        <f t="shared" si="45"/>
        <v>550</v>
      </c>
      <c r="H363" s="20">
        <f t="shared" ref="H363:H426" si="50">IF(ABS(C363-L$2)&lt;L$5,0,(IF((C363-L$2)&gt;0,((C363-L$2-L$5)/((L$4*L$2)-L$5)*L$14*-1),((C363-L$2+L$5)/((L$4*L$2)-L$5)*L$14*-1))))</f>
        <v>2.5809676464156257</v>
      </c>
      <c r="I363" s="9">
        <f t="shared" ref="I363:I426" si="51">L$13*H363+(1-L$13)*I362</f>
        <v>0.96502014827199134</v>
      </c>
      <c r="J363" s="9">
        <f t="shared" ref="J363:J426" si="52">(C363-L$2)*10*L$12</f>
        <v>-7.4395751953124992E-2</v>
      </c>
      <c r="K363" s="9"/>
      <c r="L363" s="9">
        <f t="shared" si="48"/>
        <v>0</v>
      </c>
      <c r="M363" s="9">
        <f t="shared" si="47"/>
        <v>536.08465730582998</v>
      </c>
      <c r="N363" s="9"/>
      <c r="O363" s="9"/>
      <c r="P363" s="9">
        <f t="shared" si="49"/>
        <v>551.77184369232862</v>
      </c>
      <c r="Q363" s="9"/>
      <c r="R363" s="10"/>
      <c r="S363" s="10"/>
      <c r="T363" s="9"/>
      <c r="U363" s="10"/>
    </row>
    <row r="364" spans="2:21" x14ac:dyDescent="0.25">
      <c r="B364" s="6">
        <f t="shared" si="46"/>
        <v>40626.589328703172</v>
      </c>
      <c r="C364">
        <f>LOOKUP(B364,Data!$A$6:$A$1806,Data!B$6:B$1806)</f>
        <v>59.965000152587891</v>
      </c>
      <c r="D364" s="9">
        <f>LOOKUP(B364,Data!$A$6:$A$1806,Data!C$6:C$1806)</f>
        <v>547.0699462890625</v>
      </c>
      <c r="G364">
        <f t="shared" ref="G364:G427" si="53">L$14</f>
        <v>550</v>
      </c>
      <c r="H364" s="20">
        <f t="shared" si="50"/>
        <v>3.3187784366946547</v>
      </c>
      <c r="I364" s="9">
        <f t="shared" si="51"/>
        <v>1.2710087257669376</v>
      </c>
      <c r="J364" s="9">
        <f t="shared" si="52"/>
        <v>-8.39996337890625E-2</v>
      </c>
      <c r="K364" s="9"/>
      <c r="L364" s="9">
        <f t="shared" si="48"/>
        <v>0</v>
      </c>
      <c r="M364" s="9">
        <f t="shared" si="47"/>
        <v>536.39064588332496</v>
      </c>
      <c r="N364" s="9"/>
      <c r="O364" s="9"/>
      <c r="P364" s="9">
        <f t="shared" si="49"/>
        <v>551.77184369232862</v>
      </c>
      <c r="Q364" s="9"/>
      <c r="R364" s="10"/>
      <c r="S364" s="10"/>
      <c r="T364" s="9"/>
      <c r="U364" s="10"/>
    </row>
    <row r="365" spans="2:21" x14ac:dyDescent="0.25">
      <c r="B365" s="6">
        <f t="shared" si="46"/>
        <v>40626.589351851318</v>
      </c>
      <c r="C365">
        <f>LOOKUP(B365,Data!$A$6:$A$1806,Data!B$6:B$1806)</f>
        <v>59.964000701904297</v>
      </c>
      <c r="D365" s="9">
        <f>LOOKUP(B365,Data!$A$6:$A$1806,Data!C$6:C$1806)</f>
        <v>547.28082275390625</v>
      </c>
      <c r="G365">
        <f t="shared" si="53"/>
        <v>550</v>
      </c>
      <c r="H365" s="20">
        <f t="shared" si="50"/>
        <v>3.5030552975651084</v>
      </c>
      <c r="I365" s="9">
        <f t="shared" si="51"/>
        <v>1.5611747801006999</v>
      </c>
      <c r="J365" s="9">
        <f t="shared" si="52"/>
        <v>-8.6398315429687497E-2</v>
      </c>
      <c r="K365" s="9"/>
      <c r="L365" s="9">
        <f t="shared" si="48"/>
        <v>0</v>
      </c>
      <c r="M365" s="9">
        <f t="shared" si="47"/>
        <v>536.68081193765875</v>
      </c>
      <c r="N365" s="9"/>
      <c r="O365" s="9"/>
      <c r="P365" s="9">
        <f t="shared" si="49"/>
        <v>551.77184369232862</v>
      </c>
      <c r="Q365" s="9"/>
      <c r="R365" s="10"/>
      <c r="S365" s="10"/>
      <c r="T365" s="9"/>
      <c r="U365" s="10"/>
    </row>
    <row r="366" spans="2:21" x14ac:dyDescent="0.25">
      <c r="B366" s="6">
        <f t="shared" ref="B366:B429" si="54">B365+TIME(0,0,$B$1)</f>
        <v>40626.589374999465</v>
      </c>
      <c r="C366">
        <f>LOOKUP(B366,Data!$A$6:$A$1806,Data!B$6:B$1806)</f>
        <v>59.964000701904297</v>
      </c>
      <c r="D366" s="9">
        <f>LOOKUP(B366,Data!$A$6:$A$1806,Data!C$6:C$1806)</f>
        <v>547.28082275390625</v>
      </c>
      <c r="G366">
        <f t="shared" si="53"/>
        <v>550</v>
      </c>
      <c r="H366" s="20">
        <f t="shared" si="50"/>
        <v>3.5030552975651084</v>
      </c>
      <c r="I366" s="9">
        <f t="shared" si="51"/>
        <v>1.8136192473710731</v>
      </c>
      <c r="J366" s="9">
        <f t="shared" si="52"/>
        <v>-8.6398315429687497E-2</v>
      </c>
      <c r="K366" s="9"/>
      <c r="L366" s="9">
        <f t="shared" si="48"/>
        <v>0</v>
      </c>
      <c r="M366" s="9">
        <f t="shared" si="47"/>
        <v>536.93325640492912</v>
      </c>
      <c r="N366" s="9"/>
      <c r="O366" s="9"/>
      <c r="P366" s="9">
        <f t="shared" si="49"/>
        <v>551.77184369232862</v>
      </c>
      <c r="Q366" s="9"/>
      <c r="R366" s="10"/>
      <c r="S366" s="10"/>
      <c r="T366" s="9"/>
      <c r="U366" s="10"/>
    </row>
    <row r="367" spans="2:21" x14ac:dyDescent="0.25">
      <c r="B367" s="6">
        <f t="shared" si="54"/>
        <v>40626.589398147611</v>
      </c>
      <c r="C367">
        <f>LOOKUP(B367,Data!$A$6:$A$1806,Data!B$6:B$1806)</f>
        <v>59.970001220703125</v>
      </c>
      <c r="D367" s="9">
        <f>LOOKUP(B367,Data!$A$6:$A$1806,Data!C$6:C$1806)</f>
        <v>549.0167236328125</v>
      </c>
      <c r="G367">
        <f t="shared" si="53"/>
        <v>550</v>
      </c>
      <c r="H367" s="20">
        <f t="shared" si="50"/>
        <v>2.3966907855451725</v>
      </c>
      <c r="I367" s="9">
        <f t="shared" si="51"/>
        <v>1.889418547333706</v>
      </c>
      <c r="J367" s="9">
        <f t="shared" si="52"/>
        <v>-7.1997070312499994E-2</v>
      </c>
      <c r="K367" s="9"/>
      <c r="L367" s="9">
        <f t="shared" si="48"/>
        <v>0</v>
      </c>
      <c r="M367" s="9">
        <f t="shared" si="47"/>
        <v>537.00905570489181</v>
      </c>
      <c r="N367" s="9"/>
      <c r="O367" s="9"/>
      <c r="P367" s="9">
        <f t="shared" si="49"/>
        <v>551.77184369232862</v>
      </c>
      <c r="Q367" s="9"/>
      <c r="R367" s="10"/>
      <c r="S367" s="10"/>
      <c r="T367" s="9"/>
      <c r="U367" s="10"/>
    </row>
    <row r="368" spans="2:21" x14ac:dyDescent="0.25">
      <c r="B368" s="6">
        <f t="shared" si="54"/>
        <v>40626.589421295757</v>
      </c>
      <c r="C368">
        <f>LOOKUP(B368,Data!$A$6:$A$1806,Data!B$6:B$1806)</f>
        <v>59.969001770019531</v>
      </c>
      <c r="D368" s="9">
        <f>LOOKUP(B368,Data!$A$6:$A$1806,Data!C$6:C$1806)</f>
        <v>549.0167236328125</v>
      </c>
      <c r="G368">
        <f t="shared" si="53"/>
        <v>550</v>
      </c>
      <c r="H368" s="20">
        <f t="shared" si="50"/>
        <v>2.5809676464156257</v>
      </c>
      <c r="I368" s="9">
        <f t="shared" si="51"/>
        <v>1.9793199302143556</v>
      </c>
      <c r="J368" s="9">
        <f t="shared" si="52"/>
        <v>-7.4395751953124992E-2</v>
      </c>
      <c r="K368" s="9"/>
      <c r="L368" s="9">
        <f t="shared" si="48"/>
        <v>0</v>
      </c>
      <c r="M368" s="9">
        <f t="shared" si="47"/>
        <v>537.09895708777242</v>
      </c>
      <c r="N368" s="9"/>
      <c r="O368" s="9"/>
      <c r="P368" s="9">
        <f t="shared" si="49"/>
        <v>551.77184369232862</v>
      </c>
      <c r="Q368" s="9"/>
      <c r="R368" s="10"/>
      <c r="S368" s="10"/>
      <c r="T368" s="9"/>
      <c r="U368" s="10"/>
    </row>
    <row r="369" spans="2:21" x14ac:dyDescent="0.25">
      <c r="B369" s="6">
        <f t="shared" si="54"/>
        <v>40626.589444443904</v>
      </c>
      <c r="C369">
        <f>LOOKUP(B369,Data!$A$6:$A$1806,Data!B$6:B$1806)</f>
        <v>59.971000671386719</v>
      </c>
      <c r="D369" s="9">
        <f>LOOKUP(B369,Data!$A$6:$A$1806,Data!C$6:C$1806)</f>
        <v>551.03729248046875</v>
      </c>
      <c r="G369">
        <f t="shared" si="53"/>
        <v>550</v>
      </c>
      <c r="H369" s="20">
        <f t="shared" si="50"/>
        <v>2.2124139246747188</v>
      </c>
      <c r="I369" s="9">
        <f t="shared" si="51"/>
        <v>2.0096221494942026</v>
      </c>
      <c r="J369" s="9">
        <f t="shared" si="52"/>
        <v>-6.9598388671874997E-2</v>
      </c>
      <c r="K369" s="9"/>
      <c r="L369" s="9">
        <f t="shared" si="48"/>
        <v>0</v>
      </c>
      <c r="M369" s="9">
        <f t="shared" si="47"/>
        <v>537.12925930705228</v>
      </c>
      <c r="N369" s="9"/>
      <c r="O369" s="9"/>
      <c r="P369" s="9">
        <f t="shared" si="49"/>
        <v>551.77184369232862</v>
      </c>
      <c r="Q369" s="9"/>
      <c r="R369" s="10"/>
      <c r="S369" s="10"/>
      <c r="T369" s="9"/>
      <c r="U369" s="10"/>
    </row>
    <row r="370" spans="2:21" x14ac:dyDescent="0.25">
      <c r="B370" s="6">
        <f t="shared" si="54"/>
        <v>40626.58946759205</v>
      </c>
      <c r="C370">
        <f>LOOKUP(B370,Data!$A$6:$A$1806,Data!B$6:B$1806)</f>
        <v>59.9739990234375</v>
      </c>
      <c r="D370" s="9">
        <f>LOOKUP(B370,Data!$A$6:$A$1806,Data!C$6:C$1806)</f>
        <v>551.03729248046875</v>
      </c>
      <c r="G370">
        <f t="shared" si="53"/>
        <v>550</v>
      </c>
      <c r="H370" s="20">
        <f t="shared" si="50"/>
        <v>1.6595833420633588</v>
      </c>
      <c r="I370" s="9">
        <f t="shared" si="51"/>
        <v>1.9641171045281929</v>
      </c>
      <c r="J370" s="9">
        <f t="shared" si="52"/>
        <v>-6.2402343749999999E-2</v>
      </c>
      <c r="K370" s="9"/>
      <c r="L370" s="9">
        <f t="shared" si="48"/>
        <v>0</v>
      </c>
      <c r="M370" s="9">
        <f t="shared" si="47"/>
        <v>537.08375426208625</v>
      </c>
      <c r="N370" s="9"/>
      <c r="O370" s="9"/>
      <c r="P370" s="9">
        <f t="shared" si="49"/>
        <v>551.77184369232862</v>
      </c>
      <c r="Q370" s="9"/>
      <c r="R370" s="10"/>
      <c r="S370" s="10"/>
      <c r="T370" s="9"/>
      <c r="U370" s="10"/>
    </row>
    <row r="371" spans="2:21" x14ac:dyDescent="0.25">
      <c r="B371" s="6">
        <f t="shared" si="54"/>
        <v>40626.589490740196</v>
      </c>
      <c r="C371">
        <f>LOOKUP(B371,Data!$A$6:$A$1806,Data!B$6:B$1806)</f>
        <v>59.974998474121094</v>
      </c>
      <c r="D371" s="9">
        <f>LOOKUP(B371,Data!$A$6:$A$1806,Data!C$6:C$1806)</f>
        <v>551.6588134765625</v>
      </c>
      <c r="G371">
        <f t="shared" si="53"/>
        <v>550</v>
      </c>
      <c r="H371" s="20">
        <f t="shared" si="50"/>
        <v>1.4753064811929055</v>
      </c>
      <c r="I371" s="9">
        <f t="shared" si="51"/>
        <v>1.9005717234946056</v>
      </c>
      <c r="J371" s="9">
        <f t="shared" si="52"/>
        <v>-6.0003662109374994E-2</v>
      </c>
      <c r="K371" s="9"/>
      <c r="L371" s="9">
        <f t="shared" si="48"/>
        <v>0</v>
      </c>
      <c r="M371" s="9">
        <f t="shared" si="47"/>
        <v>537.02020888105267</v>
      </c>
      <c r="N371" s="9"/>
      <c r="O371" s="9"/>
      <c r="P371" s="9">
        <f t="shared" si="49"/>
        <v>551.77184369232862</v>
      </c>
      <c r="Q371" s="9"/>
      <c r="R371" s="10"/>
      <c r="S371" s="10"/>
      <c r="T371" s="9"/>
      <c r="U371" s="10"/>
    </row>
    <row r="372" spans="2:21" x14ac:dyDescent="0.25">
      <c r="B372" s="6">
        <f t="shared" si="54"/>
        <v>40626.589513888342</v>
      </c>
      <c r="C372">
        <f>LOOKUP(B372,Data!$A$6:$A$1806,Data!B$6:B$1806)</f>
        <v>59.976001739501953</v>
      </c>
      <c r="D372" s="9">
        <f>LOOKUP(B372,Data!$A$6:$A$1806,Data!C$6:C$1806)</f>
        <v>551.6588134765625</v>
      </c>
      <c r="G372">
        <f t="shared" si="53"/>
        <v>550</v>
      </c>
      <c r="H372" s="20">
        <f t="shared" si="50"/>
        <v>1.2903262735252365</v>
      </c>
      <c r="I372" s="9">
        <f t="shared" si="51"/>
        <v>1.8212398149985876</v>
      </c>
      <c r="J372" s="9">
        <f t="shared" si="52"/>
        <v>-5.7595825195312499E-2</v>
      </c>
      <c r="K372" s="9"/>
      <c r="L372" s="9">
        <f t="shared" si="48"/>
        <v>0</v>
      </c>
      <c r="M372" s="9">
        <f t="shared" si="47"/>
        <v>536.94087697255668</v>
      </c>
      <c r="N372" s="9"/>
      <c r="O372" s="9"/>
      <c r="P372" s="9">
        <f t="shared" si="49"/>
        <v>551.77184369232862</v>
      </c>
      <c r="Q372" s="9"/>
      <c r="R372" s="10"/>
      <c r="S372" s="10"/>
      <c r="T372" s="9"/>
      <c r="U372" s="10"/>
    </row>
    <row r="373" spans="2:21" x14ac:dyDescent="0.25">
      <c r="B373" s="6">
        <f t="shared" si="54"/>
        <v>40626.589537036489</v>
      </c>
      <c r="C373">
        <f>LOOKUP(B373,Data!$A$6:$A$1806,Data!B$6:B$1806)</f>
        <v>59.977001190185547</v>
      </c>
      <c r="D373" s="9">
        <f>LOOKUP(B373,Data!$A$6:$A$1806,Data!C$6:C$1806)</f>
        <v>551.3480224609375</v>
      </c>
      <c r="G373">
        <f t="shared" si="53"/>
        <v>550</v>
      </c>
      <c r="H373" s="20">
        <f t="shared" si="50"/>
        <v>1.1060494126547833</v>
      </c>
      <c r="I373" s="9">
        <f t="shared" si="51"/>
        <v>1.7282650626938929</v>
      </c>
      <c r="J373" s="9">
        <f t="shared" si="52"/>
        <v>-5.5197143554687501E-2</v>
      </c>
      <c r="K373" s="9"/>
      <c r="L373" s="9">
        <f t="shared" si="48"/>
        <v>0</v>
      </c>
      <c r="M373" s="9">
        <f t="shared" si="47"/>
        <v>536.84790222025197</v>
      </c>
      <c r="N373" s="9"/>
      <c r="O373" s="9"/>
      <c r="P373" s="9">
        <f t="shared" si="49"/>
        <v>551.77184369232862</v>
      </c>
      <c r="Q373" s="9"/>
      <c r="R373" s="10"/>
      <c r="S373" s="10"/>
      <c r="T373" s="9"/>
      <c r="U373" s="10"/>
    </row>
    <row r="374" spans="2:21" x14ac:dyDescent="0.25">
      <c r="B374" s="6">
        <f t="shared" si="54"/>
        <v>40626.589560184635</v>
      </c>
      <c r="C374">
        <f>LOOKUP(B374,Data!$A$6:$A$1806,Data!B$6:B$1806)</f>
        <v>59.977001190185547</v>
      </c>
      <c r="D374" s="9">
        <f>LOOKUP(B374,Data!$A$6:$A$1806,Data!C$6:C$1806)</f>
        <v>551.3480224609375</v>
      </c>
      <c r="G374">
        <f t="shared" si="53"/>
        <v>550</v>
      </c>
      <c r="H374" s="20">
        <f t="shared" si="50"/>
        <v>1.1060494126547833</v>
      </c>
      <c r="I374" s="9">
        <f t="shared" si="51"/>
        <v>1.6473770281888087</v>
      </c>
      <c r="J374" s="9">
        <f t="shared" si="52"/>
        <v>-5.5197143554687501E-2</v>
      </c>
      <c r="K374" s="9"/>
      <c r="L374" s="9">
        <f t="shared" si="48"/>
        <v>0</v>
      </c>
      <c r="M374" s="9">
        <f t="shared" si="47"/>
        <v>536.76701418574692</v>
      </c>
      <c r="N374" s="9"/>
      <c r="O374" s="9"/>
      <c r="P374" s="9">
        <f t="shared" si="49"/>
        <v>551.77184369232862</v>
      </c>
      <c r="Q374" s="9"/>
      <c r="R374" s="10"/>
      <c r="S374" s="10"/>
      <c r="T374" s="9"/>
      <c r="U374" s="10"/>
    </row>
    <row r="375" spans="2:21" x14ac:dyDescent="0.25">
      <c r="B375" s="6">
        <f t="shared" si="54"/>
        <v>40626.589583332781</v>
      </c>
      <c r="C375">
        <f>LOOKUP(B375,Data!$A$6:$A$1806,Data!B$6:B$1806)</f>
        <v>59.976001739501953</v>
      </c>
      <c r="D375" s="9">
        <f>LOOKUP(B375,Data!$A$6:$A$1806,Data!C$6:C$1806)</f>
        <v>550.2926025390625</v>
      </c>
      <c r="G375">
        <f t="shared" si="53"/>
        <v>550</v>
      </c>
      <c r="H375" s="20">
        <f t="shared" si="50"/>
        <v>1.2903262735252365</v>
      </c>
      <c r="I375" s="9">
        <f t="shared" si="51"/>
        <v>1.6009604300825444</v>
      </c>
      <c r="J375" s="9">
        <f t="shared" si="52"/>
        <v>-5.7595825195312499E-2</v>
      </c>
      <c r="K375" s="9"/>
      <c r="L375" s="9">
        <f t="shared" si="48"/>
        <v>0</v>
      </c>
      <c r="M375" s="9">
        <f t="shared" si="47"/>
        <v>536.72059758764067</v>
      </c>
      <c r="N375" s="9"/>
      <c r="O375" s="9"/>
      <c r="P375" s="9">
        <f t="shared" si="49"/>
        <v>551.77184369232862</v>
      </c>
      <c r="Q375" s="9"/>
      <c r="R375" s="10"/>
      <c r="S375" s="10"/>
      <c r="T375" s="9"/>
      <c r="U375" s="10"/>
    </row>
    <row r="376" spans="2:21" x14ac:dyDescent="0.25">
      <c r="B376" s="6">
        <f t="shared" si="54"/>
        <v>40626.589606480928</v>
      </c>
      <c r="C376">
        <f>LOOKUP(B376,Data!$A$6:$A$1806,Data!B$6:B$1806)</f>
        <v>59.972999572753906</v>
      </c>
      <c r="D376" s="9">
        <f>LOOKUP(B376,Data!$A$6:$A$1806,Data!C$6:C$1806)</f>
        <v>550.2926025390625</v>
      </c>
      <c r="G376">
        <f t="shared" si="53"/>
        <v>550</v>
      </c>
      <c r="H376" s="20">
        <f t="shared" si="50"/>
        <v>1.8438602029338123</v>
      </c>
      <c r="I376" s="9">
        <f t="shared" si="51"/>
        <v>1.6325374005532094</v>
      </c>
      <c r="J376" s="9">
        <f t="shared" si="52"/>
        <v>-6.4801025390625003E-2</v>
      </c>
      <c r="K376" s="9"/>
      <c r="L376" s="9">
        <f t="shared" si="48"/>
        <v>0</v>
      </c>
      <c r="M376" s="9">
        <f t="shared" si="47"/>
        <v>536.75217455811128</v>
      </c>
      <c r="N376" s="9"/>
      <c r="O376" s="9"/>
      <c r="P376" s="9">
        <f t="shared" si="49"/>
        <v>551.77184369232862</v>
      </c>
      <c r="Q376" s="9"/>
      <c r="R376" s="10"/>
      <c r="S376" s="10"/>
      <c r="T376" s="9"/>
      <c r="U376" s="10"/>
    </row>
    <row r="377" spans="2:21" x14ac:dyDescent="0.25">
      <c r="B377" s="6">
        <f t="shared" si="54"/>
        <v>40626.589629629074</v>
      </c>
      <c r="C377">
        <f>LOOKUP(B377,Data!$A$6:$A$1806,Data!B$6:B$1806)</f>
        <v>59.974998474121094</v>
      </c>
      <c r="D377" s="9">
        <f>LOOKUP(B377,Data!$A$6:$A$1806,Data!C$6:C$1806)</f>
        <v>551.95220947265625</v>
      </c>
      <c r="G377">
        <f t="shared" si="53"/>
        <v>550</v>
      </c>
      <c r="H377" s="20">
        <f t="shared" si="50"/>
        <v>1.4753064811929055</v>
      </c>
      <c r="I377" s="9">
        <f t="shared" si="51"/>
        <v>1.6120973810363699</v>
      </c>
      <c r="J377" s="9">
        <f t="shared" si="52"/>
        <v>-6.0003662109374994E-2</v>
      </c>
      <c r="K377" s="9"/>
      <c r="L377" s="9">
        <f t="shared" si="48"/>
        <v>0</v>
      </c>
      <c r="M377" s="9">
        <f t="shared" si="47"/>
        <v>536.73173453859442</v>
      </c>
      <c r="N377" s="9"/>
      <c r="O377" s="9"/>
      <c r="P377" s="9">
        <f t="shared" si="49"/>
        <v>551.77184369232862</v>
      </c>
      <c r="Q377" s="9"/>
      <c r="R377" s="10"/>
      <c r="S377" s="10"/>
      <c r="T377" s="9"/>
      <c r="U377" s="10"/>
    </row>
    <row r="378" spans="2:21" x14ac:dyDescent="0.25">
      <c r="B378" s="6">
        <f t="shared" si="54"/>
        <v>40626.58965277722</v>
      </c>
      <c r="C378">
        <f>LOOKUP(B378,Data!$A$6:$A$1806,Data!B$6:B$1806)</f>
        <v>59.977001190185547</v>
      </c>
      <c r="D378" s="9">
        <f>LOOKUP(B378,Data!$A$6:$A$1806,Data!C$6:C$1806)</f>
        <v>551.95220947265625</v>
      </c>
      <c r="G378">
        <f t="shared" si="53"/>
        <v>550</v>
      </c>
      <c r="H378" s="20">
        <f t="shared" si="50"/>
        <v>1.1060494126547833</v>
      </c>
      <c r="I378" s="9">
        <f t="shared" si="51"/>
        <v>1.5463111451467637</v>
      </c>
      <c r="J378" s="9">
        <f t="shared" si="52"/>
        <v>-5.5197143554687501E-2</v>
      </c>
      <c r="K378" s="9"/>
      <c r="L378" s="9">
        <f t="shared" si="48"/>
        <v>0</v>
      </c>
      <c r="M378" s="9">
        <f t="shared" si="47"/>
        <v>536.66594830270481</v>
      </c>
      <c r="N378" s="9"/>
      <c r="O378" s="9"/>
      <c r="P378" s="9">
        <f t="shared" si="49"/>
        <v>551.77184369232862</v>
      </c>
      <c r="Q378" s="9"/>
      <c r="R378" s="10"/>
      <c r="S378" s="10"/>
      <c r="T378" s="9"/>
      <c r="U378" s="10"/>
    </row>
    <row r="379" spans="2:21" x14ac:dyDescent="0.25">
      <c r="B379" s="6">
        <f t="shared" si="54"/>
        <v>40626.589675925366</v>
      </c>
      <c r="C379">
        <f>LOOKUP(B379,Data!$A$6:$A$1806,Data!B$6:B$1806)</f>
        <v>59.972999572753906</v>
      </c>
      <c r="D379" s="9">
        <f>LOOKUP(B379,Data!$A$6:$A$1806,Data!C$6:C$1806)</f>
        <v>552.256103515625</v>
      </c>
      <c r="G379">
        <f t="shared" si="53"/>
        <v>550</v>
      </c>
      <c r="H379" s="20">
        <f t="shared" si="50"/>
        <v>1.8438602029338123</v>
      </c>
      <c r="I379" s="9">
        <f t="shared" si="51"/>
        <v>1.5849925226590802</v>
      </c>
      <c r="J379" s="9">
        <f t="shared" si="52"/>
        <v>-6.4801025390625003E-2</v>
      </c>
      <c r="K379" s="9"/>
      <c r="L379" s="9">
        <f t="shared" si="48"/>
        <v>0</v>
      </c>
      <c r="M379" s="9">
        <f t="shared" si="47"/>
        <v>536.70462968021707</v>
      </c>
      <c r="N379" s="9"/>
      <c r="O379" s="9"/>
      <c r="P379" s="9">
        <f t="shared" si="49"/>
        <v>551.77184369232862</v>
      </c>
      <c r="Q379" s="9"/>
      <c r="R379" s="10"/>
      <c r="S379" s="10"/>
      <c r="T379" s="9"/>
      <c r="U379" s="10"/>
    </row>
    <row r="380" spans="2:21" x14ac:dyDescent="0.25">
      <c r="B380" s="6">
        <f t="shared" si="54"/>
        <v>40626.589699073513</v>
      </c>
      <c r="C380">
        <f>LOOKUP(B380,Data!$A$6:$A$1806,Data!B$6:B$1806)</f>
        <v>59.969001770019531</v>
      </c>
      <c r="D380" s="9">
        <f>LOOKUP(B380,Data!$A$6:$A$1806,Data!C$6:C$1806)</f>
        <v>552.256103515625</v>
      </c>
      <c r="G380">
        <f t="shared" si="53"/>
        <v>550</v>
      </c>
      <c r="H380" s="20">
        <f t="shared" si="50"/>
        <v>2.5809676464156257</v>
      </c>
      <c r="I380" s="9">
        <f t="shared" si="51"/>
        <v>1.7144692887474311</v>
      </c>
      <c r="J380" s="9">
        <f t="shared" si="52"/>
        <v>-7.4395751953124992E-2</v>
      </c>
      <c r="K380" s="9"/>
      <c r="L380" s="9">
        <f t="shared" si="48"/>
        <v>0</v>
      </c>
      <c r="M380" s="9">
        <f t="shared" si="47"/>
        <v>536.83410644630544</v>
      </c>
      <c r="N380" s="9"/>
      <c r="O380" s="9"/>
      <c r="P380" s="9">
        <f t="shared" si="49"/>
        <v>551.77184369232862</v>
      </c>
      <c r="Q380" s="9"/>
      <c r="R380" s="10"/>
      <c r="S380" s="10"/>
      <c r="T380" s="9"/>
      <c r="U380" s="10"/>
    </row>
    <row r="381" spans="2:21" x14ac:dyDescent="0.25">
      <c r="B381" s="6">
        <f t="shared" si="54"/>
        <v>40626.589722221659</v>
      </c>
      <c r="C381">
        <f>LOOKUP(B381,Data!$A$6:$A$1806,Data!B$6:B$1806)</f>
        <v>59.965999603271484</v>
      </c>
      <c r="D381" s="9">
        <f>LOOKUP(B381,Data!$A$6:$A$1806,Data!C$6:C$1806)</f>
        <v>552.5390625</v>
      </c>
      <c r="G381">
        <f t="shared" si="53"/>
        <v>550</v>
      </c>
      <c r="H381" s="20">
        <f t="shared" si="50"/>
        <v>3.134501575824201</v>
      </c>
      <c r="I381" s="9">
        <f t="shared" si="51"/>
        <v>1.8990734860674112</v>
      </c>
      <c r="J381" s="9">
        <f t="shared" si="52"/>
        <v>-8.1600952148437503E-2</v>
      </c>
      <c r="K381" s="9"/>
      <c r="L381" s="9">
        <f t="shared" si="48"/>
        <v>0</v>
      </c>
      <c r="M381" s="9">
        <f t="shared" si="47"/>
        <v>537.01871064362547</v>
      </c>
      <c r="N381" s="9"/>
      <c r="O381" s="9"/>
      <c r="P381" s="9">
        <f t="shared" si="49"/>
        <v>551.77184369232862</v>
      </c>
      <c r="Q381" s="9"/>
      <c r="R381" s="10"/>
      <c r="S381" s="10"/>
      <c r="T381" s="9"/>
      <c r="U381" s="10"/>
    </row>
    <row r="382" spans="2:21" x14ac:dyDescent="0.25">
      <c r="B382" s="6">
        <f t="shared" si="54"/>
        <v>40626.589745369805</v>
      </c>
      <c r="C382">
        <f>LOOKUP(B382,Data!$A$6:$A$1806,Data!B$6:B$1806)</f>
        <v>59.965999603271484</v>
      </c>
      <c r="D382" s="9">
        <f>LOOKUP(B382,Data!$A$6:$A$1806,Data!C$6:C$1806)</f>
        <v>552.5390625</v>
      </c>
      <c r="G382">
        <f t="shared" si="53"/>
        <v>550</v>
      </c>
      <c r="H382" s="20">
        <f t="shared" si="50"/>
        <v>3.134501575824201</v>
      </c>
      <c r="I382" s="9">
        <f t="shared" si="51"/>
        <v>2.0596791377357939</v>
      </c>
      <c r="J382" s="9">
        <f t="shared" si="52"/>
        <v>-8.1600952148437503E-2</v>
      </c>
      <c r="K382" s="9"/>
      <c r="L382" s="9">
        <f t="shared" si="48"/>
        <v>0</v>
      </c>
      <c r="M382" s="9">
        <f t="shared" si="47"/>
        <v>537.1793162952938</v>
      </c>
      <c r="N382" s="9"/>
      <c r="O382" s="9"/>
      <c r="P382" s="9">
        <f t="shared" si="49"/>
        <v>551.77184369232862</v>
      </c>
      <c r="Q382" s="9"/>
      <c r="R382" s="10"/>
      <c r="S382" s="10"/>
      <c r="T382" s="9"/>
      <c r="U382" s="10"/>
    </row>
    <row r="383" spans="2:21" x14ac:dyDescent="0.25">
      <c r="B383" s="6">
        <f t="shared" si="54"/>
        <v>40626.589768517952</v>
      </c>
      <c r="C383">
        <f>LOOKUP(B383,Data!$A$6:$A$1806,Data!B$6:B$1806)</f>
        <v>59.965000152587891</v>
      </c>
      <c r="D383" s="9">
        <f>LOOKUP(B383,Data!$A$6:$A$1806,Data!C$6:C$1806)</f>
        <v>552.8583984375</v>
      </c>
      <c r="G383">
        <f t="shared" si="53"/>
        <v>550</v>
      </c>
      <c r="H383" s="20">
        <f t="shared" si="50"/>
        <v>3.3187784366946547</v>
      </c>
      <c r="I383" s="9">
        <f t="shared" si="51"/>
        <v>2.223362046600446</v>
      </c>
      <c r="J383" s="9">
        <f t="shared" si="52"/>
        <v>-8.39996337890625E-2</v>
      </c>
      <c r="K383" s="9"/>
      <c r="L383" s="9">
        <f t="shared" si="48"/>
        <v>0</v>
      </c>
      <c r="M383" s="9">
        <f t="shared" si="47"/>
        <v>537.34299920415845</v>
      </c>
      <c r="N383" s="9"/>
      <c r="O383" s="9"/>
      <c r="P383" s="9">
        <f t="shared" si="49"/>
        <v>551.77184369232862</v>
      </c>
      <c r="Q383" s="9"/>
      <c r="R383" s="10"/>
      <c r="S383" s="10"/>
      <c r="T383" s="9"/>
      <c r="U383" s="10"/>
    </row>
    <row r="384" spans="2:21" x14ac:dyDescent="0.25">
      <c r="B384" s="6">
        <f t="shared" si="54"/>
        <v>40626.589791666098</v>
      </c>
      <c r="C384">
        <f>LOOKUP(B384,Data!$A$6:$A$1806,Data!B$6:B$1806)</f>
        <v>59.965000152587891</v>
      </c>
      <c r="D384" s="9">
        <f>LOOKUP(B384,Data!$A$6:$A$1806,Data!C$6:C$1806)</f>
        <v>552.8583984375</v>
      </c>
      <c r="G384">
        <f t="shared" si="53"/>
        <v>550</v>
      </c>
      <c r="H384" s="20">
        <f t="shared" si="50"/>
        <v>3.3187784366946547</v>
      </c>
      <c r="I384" s="9">
        <f t="shared" si="51"/>
        <v>2.3657661773126932</v>
      </c>
      <c r="J384" s="9">
        <f t="shared" si="52"/>
        <v>-8.39996337890625E-2</v>
      </c>
      <c r="K384" s="9"/>
      <c r="L384" s="9">
        <f t="shared" si="48"/>
        <v>0</v>
      </c>
      <c r="M384" s="9">
        <f t="shared" si="47"/>
        <v>537.48540333487074</v>
      </c>
      <c r="N384" s="9"/>
      <c r="O384" s="9"/>
      <c r="P384" s="9">
        <f t="shared" si="49"/>
        <v>551.77184369232862</v>
      </c>
      <c r="Q384" s="9"/>
      <c r="R384" s="10"/>
      <c r="S384" s="10"/>
      <c r="T384" s="9"/>
      <c r="U384" s="10"/>
    </row>
    <row r="385" spans="2:21" x14ac:dyDescent="0.25">
      <c r="B385" s="6">
        <f t="shared" si="54"/>
        <v>40626.589814814244</v>
      </c>
      <c r="C385">
        <f>LOOKUP(B385,Data!$A$6:$A$1806,Data!B$6:B$1806)</f>
        <v>59.967998504638672</v>
      </c>
      <c r="D385" s="9">
        <f>LOOKUP(B385,Data!$A$6:$A$1806,Data!C$6:C$1806)</f>
        <v>554.4173583984375</v>
      </c>
      <c r="G385">
        <f t="shared" si="53"/>
        <v>550</v>
      </c>
      <c r="H385" s="20">
        <f t="shared" si="50"/>
        <v>2.7659478540832945</v>
      </c>
      <c r="I385" s="9">
        <f t="shared" si="51"/>
        <v>2.4177897952928715</v>
      </c>
      <c r="J385" s="9">
        <f t="shared" si="52"/>
        <v>-7.6803588867187494E-2</v>
      </c>
      <c r="K385" s="9"/>
      <c r="L385" s="9">
        <f t="shared" si="48"/>
        <v>0</v>
      </c>
      <c r="M385" s="9">
        <f t="shared" si="47"/>
        <v>537.53742695285086</v>
      </c>
      <c r="N385" s="9"/>
      <c r="O385" s="9"/>
      <c r="P385" s="9">
        <f t="shared" si="49"/>
        <v>551.77184369232862</v>
      </c>
      <c r="Q385" s="9"/>
      <c r="R385" s="10"/>
      <c r="S385" s="10"/>
      <c r="T385" s="9"/>
      <c r="U385" s="10"/>
    </row>
    <row r="386" spans="2:21" x14ac:dyDescent="0.25">
      <c r="B386" s="6">
        <f t="shared" si="54"/>
        <v>40626.58983796239</v>
      </c>
      <c r="C386">
        <f>LOOKUP(B386,Data!$A$6:$A$1806,Data!B$6:B$1806)</f>
        <v>59.964000701904297</v>
      </c>
      <c r="D386" s="9">
        <f>LOOKUP(B386,Data!$A$6:$A$1806,Data!C$6:C$1806)</f>
        <v>554.4173583984375</v>
      </c>
      <c r="G386">
        <f t="shared" si="53"/>
        <v>550</v>
      </c>
      <c r="H386" s="20">
        <f t="shared" si="50"/>
        <v>3.5030552975651084</v>
      </c>
      <c r="I386" s="9">
        <f t="shared" si="51"/>
        <v>2.5588743105882621</v>
      </c>
      <c r="J386" s="9">
        <f t="shared" si="52"/>
        <v>-8.6398315429687497E-2</v>
      </c>
      <c r="K386" s="9"/>
      <c r="L386" s="9">
        <f t="shared" si="48"/>
        <v>0</v>
      </c>
      <c r="M386" s="9">
        <f t="shared" si="47"/>
        <v>537.67851146814621</v>
      </c>
      <c r="N386" s="9"/>
      <c r="O386" s="9"/>
      <c r="P386" s="9">
        <f t="shared" si="49"/>
        <v>551.77184369232862</v>
      </c>
      <c r="Q386" s="9"/>
      <c r="R386" s="10"/>
      <c r="S386" s="10"/>
      <c r="T386" s="9"/>
      <c r="U386" s="10"/>
    </row>
    <row r="387" spans="2:21" x14ac:dyDescent="0.25">
      <c r="B387" s="6">
        <f t="shared" si="54"/>
        <v>40626.589861110537</v>
      </c>
      <c r="C387">
        <f>LOOKUP(B387,Data!$A$6:$A$1806,Data!B$6:B$1806)</f>
        <v>59.964000701904297</v>
      </c>
      <c r="D387" s="9">
        <f>LOOKUP(B387,Data!$A$6:$A$1806,Data!C$6:C$1806)</f>
        <v>554.32073974609375</v>
      </c>
      <c r="G387">
        <f t="shared" si="53"/>
        <v>550</v>
      </c>
      <c r="H387" s="20">
        <f t="shared" si="50"/>
        <v>3.5030552975651084</v>
      </c>
      <c r="I387" s="9">
        <f t="shared" si="51"/>
        <v>2.6816178388952521</v>
      </c>
      <c r="J387" s="9">
        <f t="shared" si="52"/>
        <v>-8.6398315429687497E-2</v>
      </c>
      <c r="K387" s="9"/>
      <c r="L387" s="9">
        <f t="shared" si="48"/>
        <v>0</v>
      </c>
      <c r="M387" s="9">
        <f t="shared" si="47"/>
        <v>537.80125499645317</v>
      </c>
      <c r="N387" s="9"/>
      <c r="O387" s="9"/>
      <c r="P387" s="9">
        <f t="shared" si="49"/>
        <v>551.77184369232862</v>
      </c>
      <c r="Q387" s="9"/>
      <c r="R387" s="10"/>
      <c r="S387" s="10"/>
      <c r="T387" s="9"/>
      <c r="U387" s="10"/>
    </row>
    <row r="388" spans="2:21" x14ac:dyDescent="0.25">
      <c r="B388" s="6">
        <f t="shared" si="54"/>
        <v>40626.589884258683</v>
      </c>
      <c r="C388">
        <f>LOOKUP(B388,Data!$A$6:$A$1806,Data!B$6:B$1806)</f>
        <v>59.965999603271484</v>
      </c>
      <c r="D388" s="9">
        <f>LOOKUP(B388,Data!$A$6:$A$1806,Data!C$6:C$1806)</f>
        <v>554.32073974609375</v>
      </c>
      <c r="G388">
        <f t="shared" si="53"/>
        <v>550</v>
      </c>
      <c r="H388" s="20">
        <f t="shared" si="50"/>
        <v>3.134501575824201</v>
      </c>
      <c r="I388" s="9">
        <f t="shared" si="51"/>
        <v>2.7404927246960153</v>
      </c>
      <c r="J388" s="9">
        <f t="shared" si="52"/>
        <v>-8.1600952148437503E-2</v>
      </c>
      <c r="K388" s="9"/>
      <c r="L388" s="9">
        <f t="shared" si="48"/>
        <v>0</v>
      </c>
      <c r="M388" s="9">
        <f t="shared" si="47"/>
        <v>537.86012988225389</v>
      </c>
      <c r="N388" s="9"/>
      <c r="O388" s="9"/>
      <c r="P388" s="9">
        <f t="shared" si="49"/>
        <v>551.77184369232862</v>
      </c>
      <c r="Q388" s="9"/>
      <c r="R388" s="10"/>
      <c r="S388" s="10"/>
      <c r="T388" s="9"/>
      <c r="U388" s="10"/>
    </row>
    <row r="389" spans="2:21" x14ac:dyDescent="0.25">
      <c r="B389" s="6">
        <f t="shared" si="54"/>
        <v>40626.589907406829</v>
      </c>
      <c r="C389">
        <f>LOOKUP(B389,Data!$A$6:$A$1806,Data!B$6:B$1806)</f>
        <v>59.971000671386719</v>
      </c>
      <c r="D389" s="9">
        <f>LOOKUP(B389,Data!$A$6:$A$1806,Data!C$6:C$1806)</f>
        <v>553.52252197265625</v>
      </c>
      <c r="G389">
        <f t="shared" si="53"/>
        <v>550</v>
      </c>
      <c r="H389" s="20">
        <f t="shared" si="50"/>
        <v>2.2124139246747188</v>
      </c>
      <c r="I389" s="9">
        <f t="shared" si="51"/>
        <v>2.6718424806932468</v>
      </c>
      <c r="J389" s="9">
        <f t="shared" si="52"/>
        <v>-6.9598388671874997E-2</v>
      </c>
      <c r="K389" s="9"/>
      <c r="L389" s="9">
        <f t="shared" si="48"/>
        <v>0</v>
      </c>
      <c r="M389" s="9">
        <f t="shared" si="47"/>
        <v>537.79147963825108</v>
      </c>
      <c r="N389" s="9"/>
      <c r="O389" s="9"/>
      <c r="P389" s="9">
        <f t="shared" si="49"/>
        <v>551.77184369232862</v>
      </c>
      <c r="Q389" s="9"/>
      <c r="R389" s="10"/>
      <c r="S389" s="10"/>
      <c r="T389" s="9"/>
      <c r="U389" s="10"/>
    </row>
    <row r="390" spans="2:21" x14ac:dyDescent="0.25">
      <c r="B390" s="6">
        <f t="shared" si="54"/>
        <v>40626.589930554976</v>
      </c>
      <c r="C390">
        <f>LOOKUP(B390,Data!$A$6:$A$1806,Data!B$6:B$1806)</f>
        <v>59.972999572753906</v>
      </c>
      <c r="D390" s="9">
        <f>LOOKUP(B390,Data!$A$6:$A$1806,Data!C$6:C$1806)</f>
        <v>553.52252197265625</v>
      </c>
      <c r="G390">
        <f t="shared" si="53"/>
        <v>550</v>
      </c>
      <c r="H390" s="20">
        <f t="shared" si="50"/>
        <v>1.8438602029338123</v>
      </c>
      <c r="I390" s="9">
        <f t="shared" si="51"/>
        <v>2.5642047845845202</v>
      </c>
      <c r="J390" s="9">
        <f t="shared" si="52"/>
        <v>-6.4801025390625003E-2</v>
      </c>
      <c r="K390" s="9"/>
      <c r="L390" s="9">
        <f t="shared" si="48"/>
        <v>0</v>
      </c>
      <c r="M390" s="9">
        <f t="shared" si="47"/>
        <v>537.68384194214229</v>
      </c>
      <c r="N390" s="9"/>
      <c r="O390" s="9"/>
      <c r="P390" s="9">
        <f t="shared" si="49"/>
        <v>551.77184369232862</v>
      </c>
      <c r="Q390" s="9"/>
      <c r="R390" s="10"/>
      <c r="S390" s="10"/>
      <c r="T390" s="9"/>
      <c r="U390" s="10"/>
    </row>
    <row r="391" spans="2:21" x14ac:dyDescent="0.25">
      <c r="B391" s="6">
        <f t="shared" si="54"/>
        <v>40626.589953703122</v>
      </c>
      <c r="C391">
        <f>LOOKUP(B391,Data!$A$6:$A$1806,Data!B$6:B$1806)</f>
        <v>59.974998474121094</v>
      </c>
      <c r="D391" s="9">
        <f>LOOKUP(B391,Data!$A$6:$A$1806,Data!C$6:C$1806)</f>
        <v>553.75640869140625</v>
      </c>
      <c r="G391">
        <f t="shared" si="53"/>
        <v>550</v>
      </c>
      <c r="H391" s="20">
        <f t="shared" si="50"/>
        <v>1.4753064811929055</v>
      </c>
      <c r="I391" s="9">
        <f t="shared" si="51"/>
        <v>2.4226480051436101</v>
      </c>
      <c r="J391" s="9">
        <f t="shared" si="52"/>
        <v>-6.0003662109374994E-2</v>
      </c>
      <c r="K391" s="9"/>
      <c r="L391" s="9">
        <f t="shared" si="48"/>
        <v>0</v>
      </c>
      <c r="M391" s="9">
        <f t="shared" si="47"/>
        <v>537.54228516270143</v>
      </c>
      <c r="N391" s="9"/>
      <c r="O391" s="9"/>
      <c r="P391" s="9">
        <f t="shared" si="49"/>
        <v>551.77184369232862</v>
      </c>
      <c r="Q391" s="9"/>
      <c r="R391" s="10"/>
      <c r="S391" s="10"/>
      <c r="T391" s="9"/>
      <c r="U391" s="10"/>
    </row>
    <row r="392" spans="2:21" x14ac:dyDescent="0.25">
      <c r="B392" s="6">
        <f t="shared" si="54"/>
        <v>40626.589976851268</v>
      </c>
      <c r="C392">
        <f>LOOKUP(B392,Data!$A$6:$A$1806,Data!B$6:B$1806)</f>
        <v>59.979000091552734</v>
      </c>
      <c r="D392" s="9">
        <f>LOOKUP(B392,Data!$A$6:$A$1806,Data!C$6:C$1806)</f>
        <v>553.75640869140625</v>
      </c>
      <c r="G392">
        <f t="shared" si="53"/>
        <v>550</v>
      </c>
      <c r="H392" s="20">
        <f t="shared" si="50"/>
        <v>0.73749569091387623</v>
      </c>
      <c r="I392" s="9">
        <f t="shared" si="51"/>
        <v>2.2035782042937448</v>
      </c>
      <c r="J392" s="9">
        <f t="shared" si="52"/>
        <v>-5.03997802734375E-2</v>
      </c>
      <c r="K392" s="9"/>
      <c r="L392" s="9">
        <f t="shared" si="48"/>
        <v>0</v>
      </c>
      <c r="M392" s="9">
        <f t="shared" si="47"/>
        <v>537.32321536185157</v>
      </c>
      <c r="N392" s="9"/>
      <c r="O392" s="9"/>
      <c r="P392" s="9">
        <f t="shared" si="49"/>
        <v>551.77184369232862</v>
      </c>
      <c r="Q392" s="9"/>
      <c r="R392" s="10"/>
      <c r="S392" s="10"/>
      <c r="T392" s="9"/>
      <c r="U392" s="10"/>
    </row>
    <row r="393" spans="2:21" x14ac:dyDescent="0.25">
      <c r="B393" s="6">
        <f t="shared" si="54"/>
        <v>40626.589999999414</v>
      </c>
      <c r="C393">
        <f>LOOKUP(B393,Data!$A$6:$A$1806,Data!B$6:B$1806)</f>
        <v>59.980998992919922</v>
      </c>
      <c r="D393" s="9">
        <f>LOOKUP(B393,Data!$A$6:$A$1806,Data!C$6:C$1806)</f>
        <v>552.77032470703125</v>
      </c>
      <c r="G393">
        <f t="shared" si="53"/>
        <v>550</v>
      </c>
      <c r="H393" s="20">
        <f t="shared" si="50"/>
        <v>0.36894196917296951</v>
      </c>
      <c r="I393" s="9">
        <f t="shared" si="51"/>
        <v>1.9650754937280441</v>
      </c>
      <c r="J393" s="9">
        <f t="shared" si="52"/>
        <v>-4.5602416992187499E-2</v>
      </c>
      <c r="K393" s="9"/>
      <c r="L393" s="9">
        <f t="shared" si="48"/>
        <v>0</v>
      </c>
      <c r="M393" s="9">
        <f t="shared" si="47"/>
        <v>537.08471265128583</v>
      </c>
      <c r="N393" s="9"/>
      <c r="O393" s="9"/>
      <c r="P393" s="9">
        <f t="shared" si="49"/>
        <v>551.77184369232862</v>
      </c>
      <c r="Q393" s="9"/>
      <c r="R393" s="10"/>
      <c r="S393" s="10"/>
      <c r="T393" s="9"/>
      <c r="U393" s="10"/>
    </row>
    <row r="394" spans="2:21" x14ac:dyDescent="0.25">
      <c r="B394" s="6">
        <f t="shared" si="54"/>
        <v>40626.590023147561</v>
      </c>
      <c r="C394">
        <f>LOOKUP(B394,Data!$A$6:$A$1806,Data!B$6:B$1806)</f>
        <v>59.983001708984375</v>
      </c>
      <c r="D394" s="9">
        <f>LOOKUP(B394,Data!$A$6:$A$1806,Data!C$6:C$1806)</f>
        <v>552.77032470703125</v>
      </c>
      <c r="G394">
        <f t="shared" si="53"/>
        <v>550</v>
      </c>
      <c r="H394" s="20">
        <f t="shared" si="50"/>
        <v>0</v>
      </c>
      <c r="I394" s="9">
        <f t="shared" si="51"/>
        <v>1.7096156795433983</v>
      </c>
      <c r="J394" s="9">
        <f t="shared" si="52"/>
        <v>-4.0795898437499999E-2</v>
      </c>
      <c r="K394" s="9"/>
      <c r="L394" s="9">
        <f t="shared" si="48"/>
        <v>0</v>
      </c>
      <c r="M394" s="9">
        <f t="shared" si="47"/>
        <v>536.82925283710119</v>
      </c>
      <c r="N394" s="9"/>
      <c r="O394" s="9"/>
      <c r="P394" s="9">
        <f t="shared" si="49"/>
        <v>551.77184369232862</v>
      </c>
      <c r="Q394" s="9"/>
      <c r="R394" s="10"/>
      <c r="S394" s="10"/>
      <c r="T394" s="9"/>
      <c r="U394" s="10"/>
    </row>
    <row r="395" spans="2:21" x14ac:dyDescent="0.25">
      <c r="B395" s="6">
        <f t="shared" si="54"/>
        <v>40626.590046295707</v>
      </c>
      <c r="C395">
        <f>LOOKUP(B395,Data!$A$6:$A$1806,Data!B$6:B$1806)</f>
        <v>59.979999542236328</v>
      </c>
      <c r="D395" s="9">
        <f>LOOKUP(B395,Data!$A$6:$A$1806,Data!C$6:C$1806)</f>
        <v>554.77685546875</v>
      </c>
      <c r="G395">
        <f t="shared" si="53"/>
        <v>550</v>
      </c>
      <c r="H395" s="20">
        <f t="shared" si="50"/>
        <v>0.55321883004342287</v>
      </c>
      <c r="I395" s="9">
        <f t="shared" si="51"/>
        <v>1.5592840891084014</v>
      </c>
      <c r="J395" s="9">
        <f t="shared" si="52"/>
        <v>-4.8001098632812496E-2</v>
      </c>
      <c r="K395" s="9"/>
      <c r="L395" s="9">
        <f t="shared" si="48"/>
        <v>0</v>
      </c>
      <c r="M395" s="9">
        <f t="shared" si="47"/>
        <v>536.67892124666616</v>
      </c>
      <c r="N395" s="9"/>
      <c r="O395" s="9"/>
      <c r="P395" s="9">
        <f t="shared" si="49"/>
        <v>551.77184369232862</v>
      </c>
      <c r="Q395" s="9"/>
      <c r="R395" s="10"/>
      <c r="S395" s="10"/>
      <c r="T395" s="9"/>
      <c r="U395" s="10"/>
    </row>
    <row r="396" spans="2:21" x14ac:dyDescent="0.25">
      <c r="B396" s="6">
        <f t="shared" si="54"/>
        <v>40626.590069443853</v>
      </c>
      <c r="C396">
        <f>LOOKUP(B396,Data!$A$6:$A$1806,Data!B$6:B$1806)</f>
        <v>59.979000091552734</v>
      </c>
      <c r="D396" s="9">
        <f>LOOKUP(B396,Data!$A$6:$A$1806,Data!C$6:C$1806)</f>
        <v>554.77685546875</v>
      </c>
      <c r="G396">
        <f t="shared" si="53"/>
        <v>550</v>
      </c>
      <c r="H396" s="20">
        <f t="shared" si="50"/>
        <v>0.73749569091387623</v>
      </c>
      <c r="I396" s="9">
        <f t="shared" si="51"/>
        <v>1.4524515973431131</v>
      </c>
      <c r="J396" s="9">
        <f t="shared" si="52"/>
        <v>-5.03997802734375E-2</v>
      </c>
      <c r="K396" s="9"/>
      <c r="L396" s="9">
        <f t="shared" si="48"/>
        <v>0</v>
      </c>
      <c r="M396" s="9">
        <f t="shared" si="47"/>
        <v>536.57208875490085</v>
      </c>
      <c r="N396" s="9"/>
      <c r="O396" s="9"/>
      <c r="P396" s="9">
        <f t="shared" si="49"/>
        <v>551.77184369232862</v>
      </c>
      <c r="Q396" s="9"/>
      <c r="R396" s="10"/>
      <c r="S396" s="10"/>
      <c r="T396" s="9"/>
      <c r="U396" s="10"/>
    </row>
    <row r="397" spans="2:21" x14ac:dyDescent="0.25">
      <c r="B397" s="6">
        <f t="shared" si="54"/>
        <v>40626.590092592</v>
      </c>
      <c r="C397">
        <f>LOOKUP(B397,Data!$A$6:$A$1806,Data!B$6:B$1806)</f>
        <v>59.981998443603516</v>
      </c>
      <c r="D397" s="9">
        <f>LOOKUP(B397,Data!$A$6:$A$1806,Data!C$6:C$1806)</f>
        <v>555.68328857421875</v>
      </c>
      <c r="G397">
        <f t="shared" si="53"/>
        <v>550</v>
      </c>
      <c r="H397" s="20">
        <f t="shared" si="50"/>
        <v>0.18466510830251612</v>
      </c>
      <c r="I397" s="9">
        <f t="shared" si="51"/>
        <v>1.2876393537678357</v>
      </c>
      <c r="J397" s="9">
        <f t="shared" si="52"/>
        <v>-4.3203735351562501E-2</v>
      </c>
      <c r="K397" s="9"/>
      <c r="L397" s="9">
        <f t="shared" si="48"/>
        <v>0</v>
      </c>
      <c r="M397" s="9">
        <f t="shared" si="47"/>
        <v>536.40727651132556</v>
      </c>
      <c r="N397" s="9"/>
      <c r="O397" s="9"/>
      <c r="P397" s="9">
        <f t="shared" si="49"/>
        <v>551.77184369232862</v>
      </c>
      <c r="Q397" s="9"/>
      <c r="R397" s="10"/>
      <c r="S397" s="10"/>
      <c r="T397" s="9"/>
      <c r="U397" s="10"/>
    </row>
    <row r="398" spans="2:21" x14ac:dyDescent="0.25">
      <c r="B398" s="6">
        <f t="shared" si="54"/>
        <v>40626.590115740146</v>
      </c>
      <c r="C398">
        <f>LOOKUP(B398,Data!$A$6:$A$1806,Data!B$6:B$1806)</f>
        <v>59.98699951171875</v>
      </c>
      <c r="D398" s="9">
        <f>LOOKUP(B398,Data!$A$6:$A$1806,Data!C$6:C$1806)</f>
        <v>555.68328857421875</v>
      </c>
      <c r="G398">
        <f t="shared" si="53"/>
        <v>550</v>
      </c>
      <c r="H398" s="20">
        <f t="shared" si="50"/>
        <v>0</v>
      </c>
      <c r="I398" s="9">
        <f t="shared" si="51"/>
        <v>1.1202462377780171</v>
      </c>
      <c r="J398" s="9">
        <f t="shared" si="52"/>
        <v>-3.1201171874999999E-2</v>
      </c>
      <c r="K398" s="9"/>
      <c r="L398" s="9">
        <f t="shared" si="48"/>
        <v>0</v>
      </c>
      <c r="M398" s="9">
        <f t="shared" si="47"/>
        <v>536.23988339533571</v>
      </c>
      <c r="N398" s="9"/>
      <c r="O398" s="9"/>
      <c r="P398" s="9">
        <f t="shared" si="49"/>
        <v>551.77184369232862</v>
      </c>
      <c r="Q398" s="9"/>
      <c r="R398" s="10"/>
      <c r="S398" s="10"/>
      <c r="T398" s="9"/>
      <c r="U398" s="10"/>
    </row>
    <row r="399" spans="2:21" x14ac:dyDescent="0.25">
      <c r="B399" s="6">
        <f t="shared" si="54"/>
        <v>40626.590138888292</v>
      </c>
      <c r="C399">
        <f>LOOKUP(B399,Data!$A$6:$A$1806,Data!B$6:B$1806)</f>
        <v>59.993999481201172</v>
      </c>
      <c r="D399" s="9">
        <f>LOOKUP(B399,Data!$A$6:$A$1806,Data!C$6:C$1806)</f>
        <v>554.787109375</v>
      </c>
      <c r="G399">
        <f t="shared" si="53"/>
        <v>550</v>
      </c>
      <c r="H399" s="20">
        <f t="shared" si="50"/>
        <v>0</v>
      </c>
      <c r="I399" s="9">
        <f t="shared" si="51"/>
        <v>0.97461422686687493</v>
      </c>
      <c r="J399" s="9">
        <f t="shared" si="52"/>
        <v>-1.4401245117187499E-2</v>
      </c>
      <c r="K399" s="9"/>
      <c r="L399" s="9">
        <f t="shared" si="48"/>
        <v>0</v>
      </c>
      <c r="M399" s="9">
        <f t="shared" ref="M399:M462" si="55">IF((M398+L399+(I399-I398))&gt;G399,G399,IF((M398+L399+(I399-I398))&lt;L$15,M398+L399,M398+L399+(I399-I398)))</f>
        <v>536.09425138442452</v>
      </c>
      <c r="N399" s="9"/>
      <c r="O399" s="9"/>
      <c r="P399" s="9">
        <f t="shared" si="49"/>
        <v>551.77184369232862</v>
      </c>
      <c r="Q399" s="9"/>
      <c r="R399" s="10"/>
      <c r="S399" s="10"/>
      <c r="T399" s="9"/>
      <c r="U399" s="10"/>
    </row>
    <row r="400" spans="2:21" x14ac:dyDescent="0.25">
      <c r="B400" s="6">
        <f t="shared" si="54"/>
        <v>40626.590162036438</v>
      </c>
      <c r="C400">
        <f>LOOKUP(B400,Data!$A$6:$A$1806,Data!B$6:B$1806)</f>
        <v>59.998001098632813</v>
      </c>
      <c r="D400" s="9">
        <f>LOOKUP(B400,Data!$A$6:$A$1806,Data!C$6:C$1806)</f>
        <v>554.787109375</v>
      </c>
      <c r="G400">
        <f t="shared" si="53"/>
        <v>550</v>
      </c>
      <c r="H400" s="20">
        <f t="shared" si="50"/>
        <v>0</v>
      </c>
      <c r="I400" s="9">
        <f t="shared" si="51"/>
        <v>0.84791437737418118</v>
      </c>
      <c r="J400" s="9">
        <f t="shared" si="52"/>
        <v>-4.7973632812499997E-3</v>
      </c>
      <c r="K400" s="9"/>
      <c r="L400" s="9">
        <f t="shared" ref="L400:L463" si="56">IF(B400&gt;G$3,0,(K$21*0.000023148/K$22))</f>
        <v>0</v>
      </c>
      <c r="M400" s="9">
        <f t="shared" si="55"/>
        <v>535.96755153493189</v>
      </c>
      <c r="N400" s="9"/>
      <c r="O400" s="9"/>
      <c r="P400" s="9">
        <f t="shared" si="49"/>
        <v>551.77184369232862</v>
      </c>
      <c r="Q400" s="9"/>
      <c r="R400" s="10"/>
      <c r="S400" s="10"/>
      <c r="T400" s="9"/>
      <c r="U400" s="10"/>
    </row>
    <row r="401" spans="2:21" x14ac:dyDescent="0.25">
      <c r="B401" s="6">
        <f t="shared" si="54"/>
        <v>40626.590185184585</v>
      </c>
      <c r="C401">
        <f>LOOKUP(B401,Data!$A$6:$A$1806,Data!B$6:B$1806)</f>
        <v>59.997001647949219</v>
      </c>
      <c r="D401" s="9">
        <f>LOOKUP(B401,Data!$A$6:$A$1806,Data!C$6:C$1806)</f>
        <v>556.4283447265625</v>
      </c>
      <c r="G401">
        <f t="shared" si="53"/>
        <v>550</v>
      </c>
      <c r="H401" s="20">
        <f t="shared" si="50"/>
        <v>0</v>
      </c>
      <c r="I401" s="9">
        <f t="shared" si="51"/>
        <v>0.73768550831553759</v>
      </c>
      <c r="J401" s="9">
        <f t="shared" si="52"/>
        <v>-7.1960449218749995E-3</v>
      </c>
      <c r="K401" s="9"/>
      <c r="L401" s="9">
        <f t="shared" si="56"/>
        <v>0</v>
      </c>
      <c r="M401" s="9">
        <f t="shared" si="55"/>
        <v>535.8573226658732</v>
      </c>
      <c r="N401" s="9"/>
      <c r="O401" s="9"/>
      <c r="P401" s="9">
        <f t="shared" si="49"/>
        <v>551.77184369232862</v>
      </c>
      <c r="Q401" s="9"/>
      <c r="R401" s="10"/>
      <c r="S401" s="10"/>
      <c r="T401" s="9"/>
      <c r="U401" s="10"/>
    </row>
    <row r="402" spans="2:21" x14ac:dyDescent="0.25">
      <c r="B402" s="6">
        <f t="shared" si="54"/>
        <v>40626.590208332731</v>
      </c>
      <c r="C402">
        <f>LOOKUP(B402,Data!$A$6:$A$1806,Data!B$6:B$1806)</f>
        <v>59.995998382568359</v>
      </c>
      <c r="D402" s="9">
        <f>LOOKUP(B402,Data!$A$6:$A$1806,Data!C$6:C$1806)</f>
        <v>556.4283447265625</v>
      </c>
      <c r="G402">
        <f t="shared" si="53"/>
        <v>550</v>
      </c>
      <c r="H402" s="20">
        <f t="shared" si="50"/>
        <v>0</v>
      </c>
      <c r="I402" s="9">
        <f t="shared" si="51"/>
        <v>0.64178639223451772</v>
      </c>
      <c r="J402" s="9">
        <f t="shared" si="52"/>
        <v>-9.6038818359374997E-3</v>
      </c>
      <c r="K402" s="9"/>
      <c r="L402" s="9">
        <f t="shared" si="56"/>
        <v>0</v>
      </c>
      <c r="M402" s="9">
        <f t="shared" si="55"/>
        <v>535.7614235497922</v>
      </c>
      <c r="N402" s="9"/>
      <c r="O402" s="9"/>
      <c r="P402" s="9">
        <f t="shared" ref="P402:P465" si="57">P401+L402</f>
        <v>551.77184369232862</v>
      </c>
      <c r="Q402" s="9"/>
      <c r="R402" s="10"/>
      <c r="S402" s="10"/>
      <c r="T402" s="9"/>
      <c r="U402" s="10"/>
    </row>
    <row r="403" spans="2:21" x14ac:dyDescent="0.25">
      <c r="B403" s="6">
        <f t="shared" si="54"/>
        <v>40626.590231480877</v>
      </c>
      <c r="C403">
        <f>LOOKUP(B403,Data!$A$6:$A$1806,Data!B$6:B$1806)</f>
        <v>59.995998382568359</v>
      </c>
      <c r="D403" s="9">
        <f>LOOKUP(B403,Data!$A$6:$A$1806,Data!C$6:C$1806)</f>
        <v>554.00750732421875</v>
      </c>
      <c r="G403">
        <f t="shared" si="53"/>
        <v>550</v>
      </c>
      <c r="H403" s="20">
        <f t="shared" si="50"/>
        <v>0</v>
      </c>
      <c r="I403" s="9">
        <f t="shared" si="51"/>
        <v>0.55835416124403037</v>
      </c>
      <c r="J403" s="9">
        <f t="shared" si="52"/>
        <v>-9.6038818359374997E-3</v>
      </c>
      <c r="K403" s="9"/>
      <c r="L403" s="9">
        <f t="shared" si="56"/>
        <v>0</v>
      </c>
      <c r="M403" s="9">
        <f t="shared" si="55"/>
        <v>535.67799131880167</v>
      </c>
      <c r="N403" s="9"/>
      <c r="O403" s="9"/>
      <c r="P403" s="9">
        <f t="shared" si="57"/>
        <v>551.77184369232862</v>
      </c>
      <c r="Q403" s="9"/>
      <c r="R403" s="10"/>
      <c r="S403" s="10"/>
      <c r="T403" s="9"/>
      <c r="U403" s="10"/>
    </row>
    <row r="404" spans="2:21" x14ac:dyDescent="0.25">
      <c r="B404" s="6">
        <f t="shared" si="54"/>
        <v>40626.590254629024</v>
      </c>
      <c r="C404">
        <f>LOOKUP(B404,Data!$A$6:$A$1806,Data!B$6:B$1806)</f>
        <v>59.993999481201172</v>
      </c>
      <c r="D404" s="9">
        <f>LOOKUP(B404,Data!$A$6:$A$1806,Data!C$6:C$1806)</f>
        <v>554.00750732421875</v>
      </c>
      <c r="G404">
        <f t="shared" si="53"/>
        <v>550</v>
      </c>
      <c r="H404" s="20">
        <f t="shared" si="50"/>
        <v>0</v>
      </c>
      <c r="I404" s="9">
        <f t="shared" si="51"/>
        <v>0.48576812028230643</v>
      </c>
      <c r="J404" s="9">
        <f t="shared" si="52"/>
        <v>-1.4401245117187499E-2</v>
      </c>
      <c r="K404" s="9"/>
      <c r="L404" s="9">
        <f t="shared" si="56"/>
        <v>0</v>
      </c>
      <c r="M404" s="9">
        <f t="shared" si="55"/>
        <v>535.60540527783996</v>
      </c>
      <c r="N404" s="9"/>
      <c r="O404" s="9"/>
      <c r="P404" s="9">
        <f t="shared" si="57"/>
        <v>551.77184369232862</v>
      </c>
      <c r="Q404" s="9"/>
      <c r="R404" s="10"/>
      <c r="S404" s="10"/>
      <c r="T404" s="9"/>
      <c r="U404" s="10"/>
    </row>
    <row r="405" spans="2:21" x14ac:dyDescent="0.25">
      <c r="B405" s="6">
        <f t="shared" si="54"/>
        <v>40626.59027777717</v>
      </c>
      <c r="C405">
        <f>LOOKUP(B405,Data!$A$6:$A$1806,Data!B$6:B$1806)</f>
        <v>59.991001129150391</v>
      </c>
      <c r="D405" s="9">
        <f>LOOKUP(B405,Data!$A$6:$A$1806,Data!C$6:C$1806)</f>
        <v>553.30328369140625</v>
      </c>
      <c r="G405">
        <f t="shared" si="53"/>
        <v>550</v>
      </c>
      <c r="H405" s="20">
        <f t="shared" si="50"/>
        <v>0</v>
      </c>
      <c r="I405" s="9">
        <f t="shared" si="51"/>
        <v>0.42261826464560659</v>
      </c>
      <c r="J405" s="9">
        <f t="shared" si="52"/>
        <v>-2.1597290039062498E-2</v>
      </c>
      <c r="K405" s="9"/>
      <c r="L405" s="9">
        <f t="shared" si="56"/>
        <v>0</v>
      </c>
      <c r="M405" s="9">
        <f t="shared" si="55"/>
        <v>535.54225542220331</v>
      </c>
      <c r="N405" s="9"/>
      <c r="O405" s="9"/>
      <c r="P405" s="9">
        <f t="shared" si="57"/>
        <v>551.77184369232862</v>
      </c>
      <c r="Q405" s="9"/>
      <c r="R405" s="10"/>
      <c r="S405" s="10"/>
      <c r="T405" s="9"/>
      <c r="U405" s="10"/>
    </row>
    <row r="406" spans="2:21" x14ac:dyDescent="0.25">
      <c r="B406" s="6">
        <f t="shared" si="54"/>
        <v>40626.590300925316</v>
      </c>
      <c r="C406">
        <f>LOOKUP(B406,Data!$A$6:$A$1806,Data!B$6:B$1806)</f>
        <v>59.98699951171875</v>
      </c>
      <c r="D406" s="9">
        <f>LOOKUP(B406,Data!$A$6:$A$1806,Data!C$6:C$1806)</f>
        <v>553.30328369140625</v>
      </c>
      <c r="G406">
        <f t="shared" si="53"/>
        <v>550</v>
      </c>
      <c r="H406" s="20">
        <f t="shared" si="50"/>
        <v>0</v>
      </c>
      <c r="I406" s="9">
        <f t="shared" si="51"/>
        <v>0.36767789024167774</v>
      </c>
      <c r="J406" s="9">
        <f t="shared" si="52"/>
        <v>-3.1201171874999999E-2</v>
      </c>
      <c r="K406" s="9"/>
      <c r="L406" s="9">
        <f t="shared" si="56"/>
        <v>0</v>
      </c>
      <c r="M406" s="9">
        <f t="shared" si="55"/>
        <v>535.48731504779937</v>
      </c>
      <c r="N406" s="9"/>
      <c r="O406" s="9"/>
      <c r="P406" s="9">
        <f t="shared" si="57"/>
        <v>551.77184369232862</v>
      </c>
      <c r="Q406" s="9"/>
      <c r="R406" s="10"/>
      <c r="S406" s="10"/>
      <c r="T406" s="9"/>
      <c r="U406" s="10"/>
    </row>
    <row r="407" spans="2:21" x14ac:dyDescent="0.25">
      <c r="B407" s="6">
        <f t="shared" si="54"/>
        <v>40626.590324073462</v>
      </c>
      <c r="C407">
        <f>LOOKUP(B407,Data!$A$6:$A$1806,Data!B$6:B$1806)</f>
        <v>59.98699951171875</v>
      </c>
      <c r="D407" s="9">
        <f>LOOKUP(B407,Data!$A$6:$A$1806,Data!C$6:C$1806)</f>
        <v>553.30328369140625</v>
      </c>
      <c r="G407">
        <f t="shared" si="53"/>
        <v>550</v>
      </c>
      <c r="H407" s="20">
        <f t="shared" si="50"/>
        <v>0</v>
      </c>
      <c r="I407" s="9">
        <f t="shared" si="51"/>
        <v>0.31987976451025962</v>
      </c>
      <c r="J407" s="9">
        <f t="shared" si="52"/>
        <v>-3.1201171874999999E-2</v>
      </c>
      <c r="K407" s="9"/>
      <c r="L407" s="9">
        <f t="shared" si="56"/>
        <v>0</v>
      </c>
      <c r="M407" s="9">
        <f t="shared" si="55"/>
        <v>535.43951692206792</v>
      </c>
      <c r="N407" s="9"/>
      <c r="O407" s="9"/>
      <c r="P407" s="9">
        <f t="shared" si="57"/>
        <v>551.77184369232862</v>
      </c>
      <c r="Q407" s="9"/>
      <c r="R407" s="10"/>
      <c r="S407" s="10"/>
      <c r="T407" s="9"/>
      <c r="U407" s="10"/>
    </row>
    <row r="408" spans="2:21" x14ac:dyDescent="0.25">
      <c r="B408" s="6">
        <f t="shared" si="54"/>
        <v>40626.590347221609</v>
      </c>
      <c r="C408">
        <f>LOOKUP(B408,Data!$A$6:$A$1806,Data!B$6:B$1806)</f>
        <v>59.986000061035156</v>
      </c>
      <c r="D408" s="9">
        <f>LOOKUP(B408,Data!$A$6:$A$1806,Data!C$6:C$1806)</f>
        <v>553.9600830078125</v>
      </c>
      <c r="G408">
        <f t="shared" si="53"/>
        <v>550</v>
      </c>
      <c r="H408" s="20">
        <f t="shared" si="50"/>
        <v>0</v>
      </c>
      <c r="I408" s="9">
        <f t="shared" si="51"/>
        <v>0.27829539512392587</v>
      </c>
      <c r="J408" s="9">
        <f t="shared" si="52"/>
        <v>-3.3599853515625E-2</v>
      </c>
      <c r="K408" s="9"/>
      <c r="L408" s="9">
        <f t="shared" si="56"/>
        <v>0</v>
      </c>
      <c r="M408" s="9">
        <f t="shared" si="55"/>
        <v>535.3979325526816</v>
      </c>
      <c r="N408" s="9"/>
      <c r="O408" s="9"/>
      <c r="P408" s="9">
        <f t="shared" si="57"/>
        <v>551.77184369232862</v>
      </c>
      <c r="Q408" s="9"/>
      <c r="R408" s="10"/>
      <c r="S408" s="10"/>
      <c r="T408" s="9"/>
      <c r="U408" s="10"/>
    </row>
    <row r="409" spans="2:21" x14ac:dyDescent="0.25">
      <c r="B409" s="6">
        <f t="shared" si="54"/>
        <v>40626.590370369755</v>
      </c>
      <c r="C409">
        <f>LOOKUP(B409,Data!$A$6:$A$1806,Data!B$6:B$1806)</f>
        <v>59.995998382568359</v>
      </c>
      <c r="D409" s="9">
        <f>LOOKUP(B409,Data!$A$6:$A$1806,Data!C$6:C$1806)</f>
        <v>553.9600830078125</v>
      </c>
      <c r="G409">
        <f t="shared" si="53"/>
        <v>550</v>
      </c>
      <c r="H409" s="20">
        <f t="shared" si="50"/>
        <v>0</v>
      </c>
      <c r="I409" s="9">
        <f t="shared" si="51"/>
        <v>0.24211699375781551</v>
      </c>
      <c r="J409" s="9">
        <f t="shared" si="52"/>
        <v>-9.6038818359374997E-3</v>
      </c>
      <c r="K409" s="9"/>
      <c r="L409" s="9">
        <f t="shared" si="56"/>
        <v>0</v>
      </c>
      <c r="M409" s="9">
        <f t="shared" si="55"/>
        <v>535.36175415131549</v>
      </c>
      <c r="N409" s="9"/>
      <c r="O409" s="9"/>
      <c r="P409" s="9">
        <f t="shared" si="57"/>
        <v>551.77184369232862</v>
      </c>
      <c r="Q409" s="9"/>
      <c r="R409" s="10"/>
      <c r="S409" s="10"/>
      <c r="T409" s="9"/>
      <c r="U409" s="10"/>
    </row>
    <row r="410" spans="2:21" x14ac:dyDescent="0.25">
      <c r="B410" s="6">
        <f t="shared" si="54"/>
        <v>40626.590393517901</v>
      </c>
      <c r="C410">
        <f>LOOKUP(B410,Data!$A$6:$A$1806,Data!B$6:B$1806)</f>
        <v>59.999000549316406</v>
      </c>
      <c r="D410" s="9">
        <f>LOOKUP(B410,Data!$A$6:$A$1806,Data!C$6:C$1806)</f>
        <v>553.3480224609375</v>
      </c>
      <c r="G410">
        <f t="shared" si="53"/>
        <v>550</v>
      </c>
      <c r="H410" s="20">
        <f t="shared" si="50"/>
        <v>0</v>
      </c>
      <c r="I410" s="9">
        <f t="shared" si="51"/>
        <v>0.2106417845692995</v>
      </c>
      <c r="J410" s="9">
        <f t="shared" si="52"/>
        <v>-2.3986816406249998E-3</v>
      </c>
      <c r="K410" s="9"/>
      <c r="L410" s="9">
        <f t="shared" si="56"/>
        <v>0</v>
      </c>
      <c r="M410" s="9">
        <f t="shared" si="55"/>
        <v>535.33027894212694</v>
      </c>
      <c r="N410" s="9"/>
      <c r="O410" s="9"/>
      <c r="P410" s="9">
        <f t="shared" si="57"/>
        <v>551.77184369232862</v>
      </c>
      <c r="Q410" s="9"/>
      <c r="R410" s="10"/>
      <c r="S410" s="10"/>
      <c r="T410" s="9"/>
      <c r="U410" s="10"/>
    </row>
    <row r="411" spans="2:21" x14ac:dyDescent="0.25">
      <c r="B411" s="6">
        <f t="shared" si="54"/>
        <v>40626.590416666048</v>
      </c>
      <c r="C411">
        <f>LOOKUP(B411,Data!$A$6:$A$1806,Data!B$6:B$1806)</f>
        <v>60.000999450683594</v>
      </c>
      <c r="D411" s="9">
        <f>LOOKUP(B411,Data!$A$6:$A$1806,Data!C$6:C$1806)</f>
        <v>553.3480224609375</v>
      </c>
      <c r="G411">
        <f t="shared" si="53"/>
        <v>550</v>
      </c>
      <c r="H411" s="20">
        <f t="shared" si="50"/>
        <v>0</v>
      </c>
      <c r="I411" s="9">
        <f t="shared" si="51"/>
        <v>0.18325835257529055</v>
      </c>
      <c r="J411" s="9">
        <f t="shared" si="52"/>
        <v>2.3986816406249998E-3</v>
      </c>
      <c r="K411" s="9"/>
      <c r="L411" s="9">
        <f t="shared" si="56"/>
        <v>0</v>
      </c>
      <c r="M411" s="9">
        <f t="shared" si="55"/>
        <v>535.30289551013288</v>
      </c>
      <c r="N411" s="9"/>
      <c r="O411" s="9"/>
      <c r="P411" s="9">
        <f t="shared" si="57"/>
        <v>551.77184369232862</v>
      </c>
      <c r="Q411" s="9"/>
      <c r="R411" s="10"/>
      <c r="S411" s="10"/>
      <c r="T411" s="9"/>
      <c r="U411" s="10"/>
    </row>
    <row r="412" spans="2:21" x14ac:dyDescent="0.25">
      <c r="B412" s="6">
        <f t="shared" si="54"/>
        <v>40626.590439814194</v>
      </c>
      <c r="C412">
        <f>LOOKUP(B412,Data!$A$6:$A$1806,Data!B$6:B$1806)</f>
        <v>60.007999420166016</v>
      </c>
      <c r="D412" s="9">
        <f>LOOKUP(B412,Data!$A$6:$A$1806,Data!C$6:C$1806)</f>
        <v>552.60589599609375</v>
      </c>
      <c r="G412">
        <f t="shared" si="53"/>
        <v>550</v>
      </c>
      <c r="H412" s="20">
        <f t="shared" si="50"/>
        <v>0</v>
      </c>
      <c r="I412" s="9">
        <f t="shared" si="51"/>
        <v>0.15943476674050278</v>
      </c>
      <c r="J412" s="9">
        <f t="shared" si="52"/>
        <v>1.9198608398437501E-2</v>
      </c>
      <c r="K412" s="9"/>
      <c r="L412" s="9">
        <f t="shared" si="56"/>
        <v>0</v>
      </c>
      <c r="M412" s="9">
        <f t="shared" si="55"/>
        <v>535.27907192429814</v>
      </c>
      <c r="N412" s="9"/>
      <c r="O412" s="9"/>
      <c r="P412" s="9">
        <f t="shared" si="57"/>
        <v>551.77184369232862</v>
      </c>
      <c r="Q412" s="9"/>
      <c r="R412" s="10"/>
      <c r="S412" s="10"/>
      <c r="T412" s="9"/>
      <c r="U412" s="10"/>
    </row>
    <row r="413" spans="2:21" x14ac:dyDescent="0.25">
      <c r="B413" s="6">
        <f t="shared" si="54"/>
        <v>40626.59046296234</v>
      </c>
      <c r="C413">
        <f>LOOKUP(B413,Data!$A$6:$A$1806,Data!B$6:B$1806)</f>
        <v>60.012001037597656</v>
      </c>
      <c r="D413" s="9">
        <f>LOOKUP(B413,Data!$A$6:$A$1806,Data!C$6:C$1806)</f>
        <v>552.60589599609375</v>
      </c>
      <c r="G413">
        <f t="shared" si="53"/>
        <v>550</v>
      </c>
      <c r="H413" s="20">
        <f t="shared" si="50"/>
        <v>0</v>
      </c>
      <c r="I413" s="9">
        <f t="shared" si="51"/>
        <v>0.13870824706423743</v>
      </c>
      <c r="J413" s="9">
        <f t="shared" si="52"/>
        <v>2.8802490234374999E-2</v>
      </c>
      <c r="K413" s="9"/>
      <c r="L413" s="9">
        <f t="shared" si="56"/>
        <v>0</v>
      </c>
      <c r="M413" s="9">
        <f t="shared" si="55"/>
        <v>535.25834540462188</v>
      </c>
      <c r="N413" s="9"/>
      <c r="O413" s="9"/>
      <c r="P413" s="9">
        <f t="shared" si="57"/>
        <v>551.77184369232862</v>
      </c>
      <c r="Q413" s="9"/>
      <c r="R413" s="10"/>
      <c r="S413" s="10"/>
      <c r="T413" s="9"/>
      <c r="U413" s="10"/>
    </row>
    <row r="414" spans="2:21" x14ac:dyDescent="0.25">
      <c r="B414" s="6">
        <f t="shared" si="54"/>
        <v>40626.590486110486</v>
      </c>
      <c r="C414">
        <f>LOOKUP(B414,Data!$A$6:$A$1806,Data!B$6:B$1806)</f>
        <v>60.01300048828125</v>
      </c>
      <c r="D414" s="9">
        <f>LOOKUP(B414,Data!$A$6:$A$1806,Data!C$6:C$1806)</f>
        <v>552.3778076171875</v>
      </c>
      <c r="G414">
        <f t="shared" si="53"/>
        <v>550</v>
      </c>
      <c r="H414" s="20">
        <f t="shared" si="50"/>
        <v>0</v>
      </c>
      <c r="I414" s="9">
        <f t="shared" si="51"/>
        <v>0.12067617494588656</v>
      </c>
      <c r="J414" s="9">
        <f t="shared" si="52"/>
        <v>3.1201171874999999E-2</v>
      </c>
      <c r="K414" s="9"/>
      <c r="L414" s="9">
        <f t="shared" si="56"/>
        <v>0</v>
      </c>
      <c r="M414" s="9">
        <f t="shared" si="55"/>
        <v>535.24031333250355</v>
      </c>
      <c r="N414" s="9"/>
      <c r="O414" s="9"/>
      <c r="P414" s="9">
        <f t="shared" si="57"/>
        <v>551.77184369232862</v>
      </c>
      <c r="Q414" s="9"/>
      <c r="R414" s="10"/>
      <c r="S414" s="10"/>
      <c r="T414" s="9"/>
      <c r="U414" s="10"/>
    </row>
    <row r="415" spans="2:21" x14ac:dyDescent="0.25">
      <c r="B415" s="6">
        <f t="shared" si="54"/>
        <v>40626.590509258633</v>
      </c>
      <c r="C415">
        <f>LOOKUP(B415,Data!$A$6:$A$1806,Data!B$6:B$1806)</f>
        <v>60.013999938964844</v>
      </c>
      <c r="D415" s="9">
        <f>LOOKUP(B415,Data!$A$6:$A$1806,Data!C$6:C$1806)</f>
        <v>552.3778076171875</v>
      </c>
      <c r="G415">
        <f t="shared" si="53"/>
        <v>550</v>
      </c>
      <c r="H415" s="20">
        <f t="shared" si="50"/>
        <v>0</v>
      </c>
      <c r="I415" s="9">
        <f t="shared" si="51"/>
        <v>0.10498827220292131</v>
      </c>
      <c r="J415" s="9">
        <f t="shared" si="52"/>
        <v>3.3599853515625E-2</v>
      </c>
      <c r="K415" s="9"/>
      <c r="L415" s="9">
        <f t="shared" si="56"/>
        <v>0</v>
      </c>
      <c r="M415" s="9">
        <f t="shared" si="55"/>
        <v>535.22462542976064</v>
      </c>
      <c r="N415" s="9"/>
      <c r="O415" s="9"/>
      <c r="P415" s="9">
        <f t="shared" si="57"/>
        <v>551.77184369232862</v>
      </c>
      <c r="Q415" s="9"/>
      <c r="R415" s="10"/>
      <c r="S415" s="10"/>
      <c r="T415" s="9"/>
      <c r="U415" s="10"/>
    </row>
    <row r="416" spans="2:21" x14ac:dyDescent="0.25">
      <c r="B416" s="6">
        <f t="shared" si="54"/>
        <v>40626.590532406779</v>
      </c>
      <c r="C416">
        <f>LOOKUP(B416,Data!$A$6:$A$1806,Data!B$6:B$1806)</f>
        <v>60.01300048828125</v>
      </c>
      <c r="D416" s="9">
        <f>LOOKUP(B416,Data!$A$6:$A$1806,Data!C$6:C$1806)</f>
        <v>552.1104736328125</v>
      </c>
      <c r="G416">
        <f t="shared" si="53"/>
        <v>550</v>
      </c>
      <c r="H416" s="20">
        <f t="shared" si="50"/>
        <v>0</v>
      </c>
      <c r="I416" s="9">
        <f t="shared" si="51"/>
        <v>9.1339796816541544E-2</v>
      </c>
      <c r="J416" s="9">
        <f t="shared" si="52"/>
        <v>3.1201171874999999E-2</v>
      </c>
      <c r="K416" s="9"/>
      <c r="L416" s="9">
        <f t="shared" si="56"/>
        <v>0</v>
      </c>
      <c r="M416" s="9">
        <f t="shared" si="55"/>
        <v>535.21097695437425</v>
      </c>
      <c r="N416" s="9"/>
      <c r="O416" s="9"/>
      <c r="P416" s="9">
        <f t="shared" si="57"/>
        <v>551.77184369232862</v>
      </c>
      <c r="Q416" s="9"/>
      <c r="R416" s="10"/>
      <c r="S416" s="10"/>
      <c r="T416" s="9"/>
      <c r="U416" s="10"/>
    </row>
    <row r="417" spans="2:21" x14ac:dyDescent="0.25">
      <c r="B417" s="6">
        <f t="shared" si="54"/>
        <v>40626.590555554925</v>
      </c>
      <c r="C417">
        <f>LOOKUP(B417,Data!$A$6:$A$1806,Data!B$6:B$1806)</f>
        <v>60.013999938964844</v>
      </c>
      <c r="D417" s="9">
        <f>LOOKUP(B417,Data!$A$6:$A$1806,Data!C$6:C$1806)</f>
        <v>552.1104736328125</v>
      </c>
      <c r="G417">
        <f t="shared" si="53"/>
        <v>550</v>
      </c>
      <c r="H417" s="20">
        <f t="shared" si="50"/>
        <v>0</v>
      </c>
      <c r="I417" s="9">
        <f t="shared" si="51"/>
        <v>7.9465623230391136E-2</v>
      </c>
      <c r="J417" s="9">
        <f t="shared" si="52"/>
        <v>3.3599853515625E-2</v>
      </c>
      <c r="K417" s="9"/>
      <c r="L417" s="9">
        <f t="shared" si="56"/>
        <v>0</v>
      </c>
      <c r="M417" s="9">
        <f t="shared" si="55"/>
        <v>535.19910278078805</v>
      </c>
      <c r="N417" s="9"/>
      <c r="O417" s="9"/>
      <c r="P417" s="9">
        <f t="shared" si="57"/>
        <v>551.77184369232862</v>
      </c>
      <c r="Q417" s="9"/>
      <c r="R417" s="10"/>
      <c r="S417" s="10"/>
      <c r="T417" s="9"/>
      <c r="U417" s="10"/>
    </row>
    <row r="418" spans="2:21" x14ac:dyDescent="0.25">
      <c r="B418" s="6">
        <f t="shared" si="54"/>
        <v>40626.590578703072</v>
      </c>
      <c r="C418">
        <f>LOOKUP(B418,Data!$A$6:$A$1806,Data!B$6:B$1806)</f>
        <v>60.011001586914063</v>
      </c>
      <c r="D418" s="9">
        <f>LOOKUP(B418,Data!$A$6:$A$1806,Data!C$6:C$1806)</f>
        <v>553.20751953125</v>
      </c>
      <c r="G418">
        <f t="shared" si="53"/>
        <v>550</v>
      </c>
      <c r="H418" s="20">
        <f t="shared" si="50"/>
        <v>0</v>
      </c>
      <c r="I418" s="9">
        <f t="shared" si="51"/>
        <v>6.9135092210440285E-2</v>
      </c>
      <c r="J418" s="9">
        <f t="shared" si="52"/>
        <v>2.6403808593749998E-2</v>
      </c>
      <c r="K418" s="9"/>
      <c r="L418" s="9">
        <f t="shared" si="56"/>
        <v>0</v>
      </c>
      <c r="M418" s="9">
        <f t="shared" si="55"/>
        <v>535.18877224976814</v>
      </c>
      <c r="N418" s="9"/>
      <c r="O418" s="9"/>
      <c r="P418" s="9">
        <f t="shared" si="57"/>
        <v>551.77184369232862</v>
      </c>
      <c r="Q418" s="9"/>
      <c r="R418" s="10"/>
      <c r="S418" s="10"/>
      <c r="T418" s="9"/>
      <c r="U418" s="10"/>
    </row>
    <row r="419" spans="2:21" x14ac:dyDescent="0.25">
      <c r="B419" s="6">
        <f t="shared" si="54"/>
        <v>40626.590601851218</v>
      </c>
      <c r="C419">
        <f>LOOKUP(B419,Data!$A$6:$A$1806,Data!B$6:B$1806)</f>
        <v>60.011001586914063</v>
      </c>
      <c r="D419" s="9">
        <f>LOOKUP(B419,Data!$A$6:$A$1806,Data!C$6:C$1806)</f>
        <v>553.20751953125</v>
      </c>
      <c r="G419">
        <f t="shared" si="53"/>
        <v>550</v>
      </c>
      <c r="H419" s="20">
        <f t="shared" si="50"/>
        <v>0</v>
      </c>
      <c r="I419" s="9">
        <f t="shared" si="51"/>
        <v>6.014753022308305E-2</v>
      </c>
      <c r="J419" s="9">
        <f t="shared" si="52"/>
        <v>2.6403808593749998E-2</v>
      </c>
      <c r="K419" s="9"/>
      <c r="L419" s="9">
        <f t="shared" si="56"/>
        <v>0</v>
      </c>
      <c r="M419" s="9">
        <f t="shared" si="55"/>
        <v>535.17978468778074</v>
      </c>
      <c r="N419" s="9"/>
      <c r="O419" s="9"/>
      <c r="P419" s="9">
        <f t="shared" si="57"/>
        <v>551.77184369232862</v>
      </c>
      <c r="Q419" s="9"/>
      <c r="R419" s="10"/>
      <c r="S419" s="10"/>
      <c r="T419" s="9"/>
      <c r="U419" s="10"/>
    </row>
    <row r="420" spans="2:21" x14ac:dyDescent="0.25">
      <c r="B420" s="6">
        <f t="shared" si="54"/>
        <v>40626.590624999364</v>
      </c>
      <c r="C420">
        <f>LOOKUP(B420,Data!$A$6:$A$1806,Data!B$6:B$1806)</f>
        <v>60.006999969482422</v>
      </c>
      <c r="D420" s="9">
        <f>LOOKUP(B420,Data!$A$6:$A$1806,Data!C$6:C$1806)</f>
        <v>553.1397705078125</v>
      </c>
      <c r="G420">
        <f t="shared" si="53"/>
        <v>550</v>
      </c>
      <c r="H420" s="20">
        <f t="shared" si="50"/>
        <v>0</v>
      </c>
      <c r="I420" s="9">
        <f t="shared" si="51"/>
        <v>5.2328351294082254E-2</v>
      </c>
      <c r="J420" s="9">
        <f t="shared" si="52"/>
        <v>1.67999267578125E-2</v>
      </c>
      <c r="K420" s="9"/>
      <c r="L420" s="9">
        <f t="shared" si="56"/>
        <v>0</v>
      </c>
      <c r="M420" s="9">
        <f t="shared" si="55"/>
        <v>535.17196550885171</v>
      </c>
      <c r="N420" s="9"/>
      <c r="O420" s="9"/>
      <c r="P420" s="9">
        <f t="shared" si="57"/>
        <v>551.77184369232862</v>
      </c>
      <c r="Q420" s="9"/>
      <c r="R420" s="10"/>
      <c r="S420" s="10"/>
      <c r="T420" s="9"/>
      <c r="U420" s="10"/>
    </row>
    <row r="421" spans="2:21" x14ac:dyDescent="0.25">
      <c r="B421" s="6">
        <f t="shared" si="54"/>
        <v>40626.59064814751</v>
      </c>
      <c r="C421">
        <f>LOOKUP(B421,Data!$A$6:$A$1806,Data!B$6:B$1806)</f>
        <v>60.006000518798828</v>
      </c>
      <c r="D421" s="9">
        <f>LOOKUP(B421,Data!$A$6:$A$1806,Data!C$6:C$1806)</f>
        <v>553.1397705078125</v>
      </c>
      <c r="G421">
        <f t="shared" si="53"/>
        <v>550</v>
      </c>
      <c r="H421" s="20">
        <f t="shared" si="50"/>
        <v>0</v>
      </c>
      <c r="I421" s="9">
        <f t="shared" si="51"/>
        <v>4.5525665625851558E-2</v>
      </c>
      <c r="J421" s="9">
        <f t="shared" si="52"/>
        <v>1.4401245117187499E-2</v>
      </c>
      <c r="K421" s="9"/>
      <c r="L421" s="9">
        <f t="shared" si="56"/>
        <v>0</v>
      </c>
      <c r="M421" s="9">
        <f t="shared" si="55"/>
        <v>535.16516282318344</v>
      </c>
      <c r="N421" s="9"/>
      <c r="O421" s="9"/>
      <c r="P421" s="9">
        <f t="shared" si="57"/>
        <v>551.77184369232862</v>
      </c>
      <c r="Q421" s="9"/>
      <c r="R421" s="10"/>
      <c r="S421" s="10"/>
      <c r="T421" s="9"/>
      <c r="U421" s="10"/>
    </row>
    <row r="422" spans="2:21" x14ac:dyDescent="0.25">
      <c r="B422" s="6">
        <f t="shared" si="54"/>
        <v>40626.590671295657</v>
      </c>
      <c r="C422">
        <f>LOOKUP(B422,Data!$A$6:$A$1806,Data!B$6:B$1806)</f>
        <v>60.005001068115234</v>
      </c>
      <c r="D422" s="9">
        <f>LOOKUP(B422,Data!$A$6:$A$1806,Data!C$6:C$1806)</f>
        <v>553.2218017578125</v>
      </c>
      <c r="G422">
        <f t="shared" si="53"/>
        <v>550</v>
      </c>
      <c r="H422" s="20">
        <f t="shared" si="50"/>
        <v>0</v>
      </c>
      <c r="I422" s="9">
        <f t="shared" si="51"/>
        <v>3.9607329094490856E-2</v>
      </c>
      <c r="J422" s="9">
        <f t="shared" si="52"/>
        <v>1.20025634765625E-2</v>
      </c>
      <c r="K422" s="9"/>
      <c r="L422" s="9">
        <f t="shared" si="56"/>
        <v>0</v>
      </c>
      <c r="M422" s="9">
        <f t="shared" si="55"/>
        <v>535.15924448665203</v>
      </c>
      <c r="N422" s="9"/>
      <c r="O422" s="9"/>
      <c r="P422" s="9">
        <f t="shared" si="57"/>
        <v>551.77184369232862</v>
      </c>
      <c r="Q422" s="9"/>
      <c r="R422" s="10"/>
      <c r="S422" s="10"/>
      <c r="T422" s="9"/>
      <c r="U422" s="10"/>
    </row>
    <row r="423" spans="2:21" x14ac:dyDescent="0.25">
      <c r="B423" s="6">
        <f t="shared" si="54"/>
        <v>40626.590694443803</v>
      </c>
      <c r="C423">
        <f>LOOKUP(B423,Data!$A$6:$A$1806,Data!B$6:B$1806)</f>
        <v>60.004001617431641</v>
      </c>
      <c r="D423" s="9">
        <f>LOOKUP(B423,Data!$A$6:$A$1806,Data!C$6:C$1806)</f>
        <v>553.2218017578125</v>
      </c>
      <c r="G423">
        <f t="shared" si="53"/>
        <v>550</v>
      </c>
      <c r="H423" s="20">
        <f t="shared" si="50"/>
        <v>0</v>
      </c>
      <c r="I423" s="9">
        <f t="shared" si="51"/>
        <v>3.4458376312207044E-2</v>
      </c>
      <c r="J423" s="9">
        <f t="shared" si="52"/>
        <v>9.6038818359374997E-3</v>
      </c>
      <c r="K423" s="9"/>
      <c r="L423" s="9">
        <f t="shared" si="56"/>
        <v>0</v>
      </c>
      <c r="M423" s="9">
        <f t="shared" si="55"/>
        <v>535.15409553386974</v>
      </c>
      <c r="N423" s="9"/>
      <c r="O423" s="9"/>
      <c r="P423" s="9">
        <f t="shared" si="57"/>
        <v>551.77184369232862</v>
      </c>
      <c r="Q423" s="9"/>
      <c r="R423" s="10"/>
      <c r="S423" s="10"/>
      <c r="T423" s="9"/>
      <c r="U423" s="10"/>
    </row>
    <row r="424" spans="2:21" x14ac:dyDescent="0.25">
      <c r="B424" s="6">
        <f t="shared" si="54"/>
        <v>40626.590717591949</v>
      </c>
      <c r="C424">
        <f>LOOKUP(B424,Data!$A$6:$A$1806,Data!B$6:B$1806)</f>
        <v>60.004001617431641</v>
      </c>
      <c r="D424" s="9">
        <f>LOOKUP(B424,Data!$A$6:$A$1806,Data!C$6:C$1806)</f>
        <v>553.2479248046875</v>
      </c>
      <c r="G424">
        <f t="shared" si="53"/>
        <v>550</v>
      </c>
      <c r="H424" s="20">
        <f t="shared" si="50"/>
        <v>0</v>
      </c>
      <c r="I424" s="9">
        <f t="shared" si="51"/>
        <v>2.9978787391620128E-2</v>
      </c>
      <c r="J424" s="9">
        <f t="shared" si="52"/>
        <v>9.6038818359374997E-3</v>
      </c>
      <c r="K424" s="9"/>
      <c r="L424" s="9">
        <f t="shared" si="56"/>
        <v>0</v>
      </c>
      <c r="M424" s="9">
        <f t="shared" si="55"/>
        <v>535.14961594494912</v>
      </c>
      <c r="N424" s="9"/>
      <c r="O424" s="9"/>
      <c r="P424" s="9">
        <f t="shared" si="57"/>
        <v>551.77184369232862</v>
      </c>
      <c r="Q424" s="9"/>
      <c r="R424" s="10"/>
      <c r="S424" s="10"/>
      <c r="T424" s="9"/>
      <c r="U424" s="10"/>
    </row>
    <row r="425" spans="2:21" x14ac:dyDescent="0.25">
      <c r="B425" s="6">
        <f t="shared" si="54"/>
        <v>40626.590740740095</v>
      </c>
      <c r="C425">
        <f>LOOKUP(B425,Data!$A$6:$A$1806,Data!B$6:B$1806)</f>
        <v>60.002998352050781</v>
      </c>
      <c r="D425" s="9">
        <f>LOOKUP(B425,Data!$A$6:$A$1806,Data!C$6:C$1806)</f>
        <v>553.2479248046875</v>
      </c>
      <c r="G425">
        <f t="shared" si="53"/>
        <v>550</v>
      </c>
      <c r="H425" s="20">
        <f t="shared" si="50"/>
        <v>0</v>
      </c>
      <c r="I425" s="9">
        <f t="shared" si="51"/>
        <v>2.6081545030709512E-2</v>
      </c>
      <c r="J425" s="9">
        <f t="shared" si="52"/>
        <v>7.1960449218749995E-3</v>
      </c>
      <c r="K425" s="9"/>
      <c r="L425" s="9">
        <f t="shared" si="56"/>
        <v>0</v>
      </c>
      <c r="M425" s="9">
        <f t="shared" si="55"/>
        <v>535.14571870258817</v>
      </c>
      <c r="N425" s="9"/>
      <c r="O425" s="9"/>
      <c r="P425" s="9">
        <f t="shared" si="57"/>
        <v>551.77184369232862</v>
      </c>
      <c r="Q425" s="9"/>
      <c r="R425" s="10"/>
      <c r="S425" s="10"/>
      <c r="T425" s="9"/>
      <c r="U425" s="10"/>
    </row>
    <row r="426" spans="2:21" x14ac:dyDescent="0.25">
      <c r="B426" s="6">
        <f t="shared" si="54"/>
        <v>40626.590763888242</v>
      </c>
      <c r="C426">
        <f>LOOKUP(B426,Data!$A$6:$A$1806,Data!B$6:B$1806)</f>
        <v>60.005001068115234</v>
      </c>
      <c r="D426" s="9">
        <f>LOOKUP(B426,Data!$A$6:$A$1806,Data!C$6:C$1806)</f>
        <v>552.147705078125</v>
      </c>
      <c r="G426">
        <f t="shared" si="53"/>
        <v>550</v>
      </c>
      <c r="H426" s="20">
        <f t="shared" si="50"/>
        <v>0</v>
      </c>
      <c r="I426" s="9">
        <f t="shared" si="51"/>
        <v>2.2690944176717277E-2</v>
      </c>
      <c r="J426" s="9">
        <f t="shared" si="52"/>
        <v>1.20025634765625E-2</v>
      </c>
      <c r="K426" s="9"/>
      <c r="L426" s="9">
        <f t="shared" si="56"/>
        <v>0</v>
      </c>
      <c r="M426" s="9">
        <f t="shared" si="55"/>
        <v>535.14232810173417</v>
      </c>
      <c r="N426" s="9"/>
      <c r="O426" s="9"/>
      <c r="P426" s="9">
        <f t="shared" si="57"/>
        <v>551.77184369232862</v>
      </c>
      <c r="Q426" s="9"/>
      <c r="R426" s="10"/>
      <c r="S426" s="10"/>
      <c r="T426" s="9"/>
      <c r="U426" s="10"/>
    </row>
    <row r="427" spans="2:21" x14ac:dyDescent="0.25">
      <c r="B427" s="6">
        <f t="shared" si="54"/>
        <v>40626.590787036388</v>
      </c>
      <c r="C427">
        <f>LOOKUP(B427,Data!$A$6:$A$1806,Data!B$6:B$1806)</f>
        <v>60.005001068115234</v>
      </c>
      <c r="D427" s="9">
        <f>LOOKUP(B427,Data!$A$6:$A$1806,Data!C$6:C$1806)</f>
        <v>552.147705078125</v>
      </c>
      <c r="G427">
        <f t="shared" si="53"/>
        <v>550</v>
      </c>
      <c r="H427" s="20">
        <f t="shared" ref="H427:H490" si="58">IF(ABS(C427-L$2)&lt;L$5,0,(IF((C427-L$2)&gt;0,((C427-L$2-L$5)/((L$4*L$2)-L$5)*L$14*-1),((C427-L$2+L$5)/((L$4*L$2)-L$5)*L$14*-1))))</f>
        <v>0</v>
      </c>
      <c r="I427" s="9">
        <f t="shared" ref="I427:I490" si="59">L$13*H427+(1-L$13)*I426</f>
        <v>1.9741121433744031E-2</v>
      </c>
      <c r="J427" s="9">
        <f t="shared" ref="J427:J490" si="60">(C427-L$2)*10*L$12</f>
        <v>1.20025634765625E-2</v>
      </c>
      <c r="K427" s="9"/>
      <c r="L427" s="9">
        <f t="shared" si="56"/>
        <v>0</v>
      </c>
      <c r="M427" s="9">
        <f t="shared" si="55"/>
        <v>535.13937827899122</v>
      </c>
      <c r="N427" s="9"/>
      <c r="O427" s="9"/>
      <c r="P427" s="9">
        <f t="shared" si="57"/>
        <v>551.77184369232862</v>
      </c>
      <c r="Q427" s="9"/>
      <c r="R427" s="10"/>
      <c r="S427" s="10"/>
      <c r="T427" s="9"/>
      <c r="U427" s="10"/>
    </row>
    <row r="428" spans="2:21" x14ac:dyDescent="0.25">
      <c r="B428" s="6">
        <f t="shared" si="54"/>
        <v>40626.590810184534</v>
      </c>
      <c r="C428">
        <f>LOOKUP(B428,Data!$A$6:$A$1806,Data!B$6:B$1806)</f>
        <v>60.006000518798828</v>
      </c>
      <c r="D428" s="9">
        <f>LOOKUP(B428,Data!$A$6:$A$1806,Data!C$6:C$1806)</f>
        <v>552.4412841796875</v>
      </c>
      <c r="G428">
        <f t="shared" ref="G428:G491" si="61">L$14</f>
        <v>550</v>
      </c>
      <c r="H428" s="20">
        <f t="shared" si="58"/>
        <v>0</v>
      </c>
      <c r="I428" s="9">
        <f t="shared" si="59"/>
        <v>1.7174775647357306E-2</v>
      </c>
      <c r="J428" s="9">
        <f t="shared" si="60"/>
        <v>1.4401245117187499E-2</v>
      </c>
      <c r="K428" s="9"/>
      <c r="L428" s="9">
        <f t="shared" si="56"/>
        <v>0</v>
      </c>
      <c r="M428" s="9">
        <f t="shared" si="55"/>
        <v>535.13681193320485</v>
      </c>
      <c r="N428" s="9"/>
      <c r="O428" s="9"/>
      <c r="P428" s="9">
        <f t="shared" si="57"/>
        <v>551.77184369232862</v>
      </c>
      <c r="Q428" s="9"/>
      <c r="R428" s="10"/>
      <c r="S428" s="10"/>
      <c r="T428" s="9"/>
      <c r="U428" s="10"/>
    </row>
    <row r="429" spans="2:21" x14ac:dyDescent="0.25">
      <c r="B429" s="6">
        <f t="shared" si="54"/>
        <v>40626.590833332681</v>
      </c>
      <c r="C429">
        <f>LOOKUP(B429,Data!$A$6:$A$1806,Data!B$6:B$1806)</f>
        <v>60.005001068115234</v>
      </c>
      <c r="D429" s="9">
        <f>LOOKUP(B429,Data!$A$6:$A$1806,Data!C$6:C$1806)</f>
        <v>552.4412841796875</v>
      </c>
      <c r="G429">
        <f t="shared" si="61"/>
        <v>550</v>
      </c>
      <c r="H429" s="20">
        <f t="shared" si="58"/>
        <v>0</v>
      </c>
      <c r="I429" s="9">
        <f t="shared" si="59"/>
        <v>1.4942054813200857E-2</v>
      </c>
      <c r="J429" s="9">
        <f t="shared" si="60"/>
        <v>1.20025634765625E-2</v>
      </c>
      <c r="K429" s="9"/>
      <c r="L429" s="9">
        <f t="shared" si="56"/>
        <v>0</v>
      </c>
      <c r="M429" s="9">
        <f t="shared" si="55"/>
        <v>535.13457921237068</v>
      </c>
      <c r="N429" s="9"/>
      <c r="O429" s="9"/>
      <c r="P429" s="9">
        <f t="shared" si="57"/>
        <v>551.77184369232862</v>
      </c>
      <c r="Q429" s="9"/>
      <c r="R429" s="10"/>
      <c r="S429" s="10"/>
      <c r="T429" s="9"/>
      <c r="U429" s="10"/>
    </row>
    <row r="430" spans="2:21" x14ac:dyDescent="0.25">
      <c r="B430" s="6">
        <f t="shared" ref="B430:B493" si="62">B429+TIME(0,0,$B$1)</f>
        <v>40626.590856480827</v>
      </c>
      <c r="C430">
        <f>LOOKUP(B430,Data!$A$6:$A$1806,Data!B$6:B$1806)</f>
        <v>60.002998352050781</v>
      </c>
      <c r="D430" s="9">
        <f>LOOKUP(B430,Data!$A$6:$A$1806,Data!C$6:C$1806)</f>
        <v>552.2261962890625</v>
      </c>
      <c r="G430">
        <f t="shared" si="61"/>
        <v>550</v>
      </c>
      <c r="H430" s="20">
        <f t="shared" si="58"/>
        <v>0</v>
      </c>
      <c r="I430" s="9">
        <f t="shared" si="59"/>
        <v>1.2999587687484746E-2</v>
      </c>
      <c r="J430" s="9">
        <f t="shared" si="60"/>
        <v>7.1960449218749995E-3</v>
      </c>
      <c r="K430" s="9"/>
      <c r="L430" s="9">
        <f t="shared" si="56"/>
        <v>0</v>
      </c>
      <c r="M430" s="9">
        <f t="shared" si="55"/>
        <v>535.13263674524501</v>
      </c>
      <c r="N430" s="9"/>
      <c r="O430" s="9"/>
      <c r="P430" s="9">
        <f t="shared" si="57"/>
        <v>551.77184369232862</v>
      </c>
      <c r="Q430" s="9"/>
      <c r="R430" s="10"/>
      <c r="S430" s="10"/>
      <c r="T430" s="9"/>
      <c r="U430" s="10"/>
    </row>
    <row r="431" spans="2:21" x14ac:dyDescent="0.25">
      <c r="B431" s="6">
        <f t="shared" si="62"/>
        <v>40626.590879628973</v>
      </c>
      <c r="C431">
        <f>LOOKUP(B431,Data!$A$6:$A$1806,Data!B$6:B$1806)</f>
        <v>60.004001617431641</v>
      </c>
      <c r="D431" s="9">
        <f>LOOKUP(B431,Data!$A$6:$A$1806,Data!C$6:C$1806)</f>
        <v>552.2261962890625</v>
      </c>
      <c r="G431">
        <f t="shared" si="61"/>
        <v>550</v>
      </c>
      <c r="H431" s="20">
        <f t="shared" si="58"/>
        <v>0</v>
      </c>
      <c r="I431" s="9">
        <f t="shared" si="59"/>
        <v>1.1309641288111729E-2</v>
      </c>
      <c r="J431" s="9">
        <f t="shared" si="60"/>
        <v>9.6038818359374997E-3</v>
      </c>
      <c r="K431" s="9"/>
      <c r="L431" s="9">
        <f t="shared" si="56"/>
        <v>0</v>
      </c>
      <c r="M431" s="9">
        <f t="shared" si="55"/>
        <v>535.13094679884568</v>
      </c>
      <c r="N431" s="9"/>
      <c r="O431" s="9"/>
      <c r="P431" s="9">
        <f t="shared" si="57"/>
        <v>551.77184369232862</v>
      </c>
      <c r="Q431" s="9"/>
      <c r="R431" s="10"/>
      <c r="S431" s="10"/>
      <c r="T431" s="9"/>
      <c r="U431" s="10"/>
    </row>
    <row r="432" spans="2:21" x14ac:dyDescent="0.25">
      <c r="B432" s="6">
        <f t="shared" si="62"/>
        <v>40626.590902777119</v>
      </c>
      <c r="C432">
        <f>LOOKUP(B432,Data!$A$6:$A$1806,Data!B$6:B$1806)</f>
        <v>60.001998901367188</v>
      </c>
      <c r="D432" s="9">
        <f>LOOKUP(B432,Data!$A$6:$A$1806,Data!C$6:C$1806)</f>
        <v>552.240966796875</v>
      </c>
      <c r="G432">
        <f t="shared" si="61"/>
        <v>550</v>
      </c>
      <c r="H432" s="20">
        <f t="shared" si="58"/>
        <v>0</v>
      </c>
      <c r="I432" s="9">
        <f t="shared" si="59"/>
        <v>9.8393879206572048E-3</v>
      </c>
      <c r="J432" s="9">
        <f t="shared" si="60"/>
        <v>4.7973632812499997E-3</v>
      </c>
      <c r="K432" s="9"/>
      <c r="L432" s="9">
        <f t="shared" si="56"/>
        <v>0</v>
      </c>
      <c r="M432" s="9">
        <f t="shared" si="55"/>
        <v>535.12947654547827</v>
      </c>
      <c r="N432" s="9"/>
      <c r="O432" s="9"/>
      <c r="P432" s="9">
        <f t="shared" si="57"/>
        <v>551.77184369232862</v>
      </c>
      <c r="Q432" s="9"/>
      <c r="R432" s="10"/>
      <c r="S432" s="10"/>
      <c r="T432" s="9"/>
      <c r="U432" s="10"/>
    </row>
    <row r="433" spans="2:21" x14ac:dyDescent="0.25">
      <c r="B433" s="6">
        <f t="shared" si="62"/>
        <v>40626.590925925266</v>
      </c>
      <c r="C433">
        <f>LOOKUP(B433,Data!$A$6:$A$1806,Data!B$6:B$1806)</f>
        <v>60.000999450683594</v>
      </c>
      <c r="D433" s="9">
        <f>LOOKUP(B433,Data!$A$6:$A$1806,Data!C$6:C$1806)</f>
        <v>552.240966796875</v>
      </c>
      <c r="G433">
        <f t="shared" si="61"/>
        <v>550</v>
      </c>
      <c r="H433" s="20">
        <f t="shared" si="58"/>
        <v>0</v>
      </c>
      <c r="I433" s="9">
        <f t="shared" si="59"/>
        <v>8.5602674909717683E-3</v>
      </c>
      <c r="J433" s="9">
        <f t="shared" si="60"/>
        <v>2.3986816406249998E-3</v>
      </c>
      <c r="K433" s="9"/>
      <c r="L433" s="9">
        <f t="shared" si="56"/>
        <v>0</v>
      </c>
      <c r="M433" s="9">
        <f t="shared" si="55"/>
        <v>535.1281974250486</v>
      </c>
      <c r="N433" s="9"/>
      <c r="O433" s="9"/>
      <c r="P433" s="9">
        <f t="shared" si="57"/>
        <v>551.77184369232862</v>
      </c>
      <c r="Q433" s="9"/>
      <c r="R433" s="10"/>
      <c r="S433" s="10"/>
      <c r="T433" s="9"/>
      <c r="U433" s="10"/>
    </row>
    <row r="434" spans="2:21" x14ac:dyDescent="0.25">
      <c r="B434" s="6">
        <f t="shared" si="62"/>
        <v>40626.590949073412</v>
      </c>
      <c r="C434">
        <f>LOOKUP(B434,Data!$A$6:$A$1806,Data!B$6:B$1806)</f>
        <v>59.998001098632813</v>
      </c>
      <c r="D434" s="9">
        <f>LOOKUP(B434,Data!$A$6:$A$1806,Data!C$6:C$1806)</f>
        <v>550.98907470703125</v>
      </c>
      <c r="G434">
        <f t="shared" si="61"/>
        <v>550</v>
      </c>
      <c r="H434" s="20">
        <f t="shared" si="58"/>
        <v>0</v>
      </c>
      <c r="I434" s="9">
        <f t="shared" si="59"/>
        <v>7.447432717145438E-3</v>
      </c>
      <c r="J434" s="9">
        <f t="shared" si="60"/>
        <v>-4.7973632812499997E-3</v>
      </c>
      <c r="K434" s="9"/>
      <c r="L434" s="9">
        <f t="shared" si="56"/>
        <v>0</v>
      </c>
      <c r="M434" s="9">
        <f t="shared" si="55"/>
        <v>535.12708459027476</v>
      </c>
      <c r="N434" s="9"/>
      <c r="O434" s="9"/>
      <c r="P434" s="9">
        <f t="shared" si="57"/>
        <v>551.77184369232862</v>
      </c>
      <c r="Q434" s="9"/>
      <c r="R434" s="10"/>
      <c r="S434" s="10"/>
      <c r="T434" s="9"/>
      <c r="U434" s="10"/>
    </row>
    <row r="435" spans="2:21" x14ac:dyDescent="0.25">
      <c r="B435" s="6">
        <f t="shared" si="62"/>
        <v>40626.590972221558</v>
      </c>
      <c r="C435">
        <f>LOOKUP(B435,Data!$A$6:$A$1806,Data!B$6:B$1806)</f>
        <v>59.997001647949219</v>
      </c>
      <c r="D435" s="9">
        <f>LOOKUP(B435,Data!$A$6:$A$1806,Data!C$6:C$1806)</f>
        <v>550.98907470703125</v>
      </c>
      <c r="G435">
        <f t="shared" si="61"/>
        <v>550</v>
      </c>
      <c r="H435" s="20">
        <f t="shared" si="58"/>
        <v>0</v>
      </c>
      <c r="I435" s="9">
        <f t="shared" si="59"/>
        <v>6.4792664639165311E-3</v>
      </c>
      <c r="J435" s="9">
        <f t="shared" si="60"/>
        <v>-7.1960449218749995E-3</v>
      </c>
      <c r="K435" s="9"/>
      <c r="L435" s="9">
        <f t="shared" si="56"/>
        <v>0</v>
      </c>
      <c r="M435" s="9">
        <f t="shared" si="55"/>
        <v>535.12611642402157</v>
      </c>
      <c r="N435" s="9"/>
      <c r="O435" s="9"/>
      <c r="P435" s="9">
        <f t="shared" si="57"/>
        <v>551.77184369232862</v>
      </c>
      <c r="Q435" s="9"/>
      <c r="R435" s="10"/>
      <c r="S435" s="10"/>
      <c r="T435" s="9"/>
      <c r="U435" s="10"/>
    </row>
    <row r="436" spans="2:21" x14ac:dyDescent="0.25">
      <c r="B436" s="6">
        <f t="shared" si="62"/>
        <v>40626.590995369705</v>
      </c>
      <c r="C436">
        <f>LOOKUP(B436,Data!$A$6:$A$1806,Data!B$6:B$1806)</f>
        <v>59.997001647949219</v>
      </c>
      <c r="D436" s="9">
        <f>LOOKUP(B436,Data!$A$6:$A$1806,Data!C$6:C$1806)</f>
        <v>551.25982666015625</v>
      </c>
      <c r="G436">
        <f t="shared" si="61"/>
        <v>550</v>
      </c>
      <c r="H436" s="20">
        <f t="shared" si="58"/>
        <v>0</v>
      </c>
      <c r="I436" s="9">
        <f t="shared" si="59"/>
        <v>5.6369618236073822E-3</v>
      </c>
      <c r="J436" s="9">
        <f t="shared" si="60"/>
        <v>-7.1960449218749995E-3</v>
      </c>
      <c r="K436" s="9"/>
      <c r="L436" s="9">
        <f t="shared" si="56"/>
        <v>0</v>
      </c>
      <c r="M436" s="9">
        <f t="shared" si="55"/>
        <v>535.12527411938129</v>
      </c>
      <c r="N436" s="9"/>
      <c r="O436" s="9"/>
      <c r="P436" s="9">
        <f t="shared" si="57"/>
        <v>551.77184369232862</v>
      </c>
      <c r="Q436" s="9"/>
      <c r="R436" s="10"/>
      <c r="S436" s="10"/>
      <c r="T436" s="9"/>
      <c r="U436" s="10"/>
    </row>
    <row r="437" spans="2:21" x14ac:dyDescent="0.25">
      <c r="B437" s="6">
        <f t="shared" si="62"/>
        <v>40626.591018517851</v>
      </c>
      <c r="C437">
        <f>LOOKUP(B437,Data!$A$6:$A$1806,Data!B$6:B$1806)</f>
        <v>59.994998931884766</v>
      </c>
      <c r="D437" s="9">
        <f>LOOKUP(B437,Data!$A$6:$A$1806,Data!C$6:C$1806)</f>
        <v>551.25982666015625</v>
      </c>
      <c r="G437">
        <f t="shared" si="61"/>
        <v>550</v>
      </c>
      <c r="H437" s="20">
        <f t="shared" si="58"/>
        <v>0</v>
      </c>
      <c r="I437" s="9">
        <f t="shared" si="59"/>
        <v>4.9041567865384227E-3</v>
      </c>
      <c r="J437" s="9">
        <f t="shared" si="60"/>
        <v>-1.20025634765625E-2</v>
      </c>
      <c r="K437" s="9"/>
      <c r="L437" s="9">
        <f t="shared" si="56"/>
        <v>0</v>
      </c>
      <c r="M437" s="9">
        <f t="shared" si="55"/>
        <v>535.12454131434424</v>
      </c>
      <c r="N437" s="9"/>
      <c r="O437" s="9"/>
      <c r="P437" s="9">
        <f t="shared" si="57"/>
        <v>551.77184369232862</v>
      </c>
      <c r="Q437" s="9"/>
      <c r="R437" s="10"/>
      <c r="S437" s="10"/>
      <c r="T437" s="9"/>
      <c r="U437" s="10"/>
    </row>
    <row r="438" spans="2:21" x14ac:dyDescent="0.25">
      <c r="B438" s="6">
        <f t="shared" si="62"/>
        <v>40626.591041665997</v>
      </c>
      <c r="C438">
        <f>LOOKUP(B438,Data!$A$6:$A$1806,Data!B$6:B$1806)</f>
        <v>59.993999481201172</v>
      </c>
      <c r="D438" s="9">
        <f>LOOKUP(B438,Data!$A$6:$A$1806,Data!C$6:C$1806)</f>
        <v>550.8966064453125</v>
      </c>
      <c r="G438">
        <f t="shared" si="61"/>
        <v>550</v>
      </c>
      <c r="H438" s="20">
        <f t="shared" si="58"/>
        <v>0</v>
      </c>
      <c r="I438" s="9">
        <f t="shared" si="59"/>
        <v>4.2666164042884274E-3</v>
      </c>
      <c r="J438" s="9">
        <f t="shared" si="60"/>
        <v>-1.4401245117187499E-2</v>
      </c>
      <c r="K438" s="9"/>
      <c r="L438" s="9">
        <f t="shared" si="56"/>
        <v>0</v>
      </c>
      <c r="M438" s="9">
        <f t="shared" si="55"/>
        <v>535.12390377396196</v>
      </c>
      <c r="N438" s="9"/>
      <c r="O438" s="9"/>
      <c r="P438" s="9">
        <f t="shared" si="57"/>
        <v>551.77184369232862</v>
      </c>
      <c r="Q438" s="9"/>
      <c r="R438" s="10"/>
      <c r="S438" s="10"/>
      <c r="T438" s="9"/>
      <c r="U438" s="10"/>
    </row>
    <row r="439" spans="2:21" x14ac:dyDescent="0.25">
      <c r="B439" s="6">
        <f t="shared" si="62"/>
        <v>40626.591064814143</v>
      </c>
      <c r="C439">
        <f>LOOKUP(B439,Data!$A$6:$A$1806,Data!B$6:B$1806)</f>
        <v>59.991001129150391</v>
      </c>
      <c r="D439" s="9">
        <f>LOOKUP(B439,Data!$A$6:$A$1806,Data!C$6:C$1806)</f>
        <v>550.8966064453125</v>
      </c>
      <c r="G439">
        <f t="shared" si="61"/>
        <v>550</v>
      </c>
      <c r="H439" s="20">
        <f t="shared" si="58"/>
        <v>0</v>
      </c>
      <c r="I439" s="9">
        <f t="shared" si="59"/>
        <v>3.7119562717309318E-3</v>
      </c>
      <c r="J439" s="9">
        <f t="shared" si="60"/>
        <v>-2.1597290039062498E-2</v>
      </c>
      <c r="K439" s="9"/>
      <c r="L439" s="9">
        <f t="shared" si="56"/>
        <v>0</v>
      </c>
      <c r="M439" s="9">
        <f t="shared" si="55"/>
        <v>535.12334911382936</v>
      </c>
      <c r="N439" s="9"/>
      <c r="O439" s="9"/>
      <c r="P439" s="9">
        <f t="shared" si="57"/>
        <v>551.77184369232862</v>
      </c>
      <c r="Q439" s="9"/>
      <c r="R439" s="10"/>
      <c r="S439" s="10"/>
      <c r="T439" s="9"/>
      <c r="U439" s="10"/>
    </row>
    <row r="440" spans="2:21" x14ac:dyDescent="0.25">
      <c r="B440" s="6">
        <f t="shared" si="62"/>
        <v>40626.59108796229</v>
      </c>
      <c r="C440">
        <f>LOOKUP(B440,Data!$A$6:$A$1806,Data!B$6:B$1806)</f>
        <v>59.993000030517578</v>
      </c>
      <c r="D440" s="9">
        <f>LOOKUP(B440,Data!$A$6:$A$1806,Data!C$6:C$1806)</f>
        <v>551.30084228515625</v>
      </c>
      <c r="G440">
        <f t="shared" si="61"/>
        <v>550</v>
      </c>
      <c r="H440" s="20">
        <f t="shared" si="58"/>
        <v>0</v>
      </c>
      <c r="I440" s="9">
        <f t="shared" si="59"/>
        <v>3.2294019564059104E-3</v>
      </c>
      <c r="J440" s="9">
        <f t="shared" si="60"/>
        <v>-1.67999267578125E-2</v>
      </c>
      <c r="K440" s="9"/>
      <c r="L440" s="9">
        <f t="shared" si="56"/>
        <v>0</v>
      </c>
      <c r="M440" s="9">
        <f t="shared" si="55"/>
        <v>535.12286655951402</v>
      </c>
      <c r="N440" s="9"/>
      <c r="O440" s="9"/>
      <c r="P440" s="9">
        <f t="shared" si="57"/>
        <v>551.77184369232862</v>
      </c>
      <c r="Q440" s="9"/>
      <c r="R440" s="10"/>
      <c r="S440" s="10"/>
      <c r="T440" s="9"/>
      <c r="U440" s="10"/>
    </row>
    <row r="441" spans="2:21" x14ac:dyDescent="0.25">
      <c r="B441" s="6">
        <f t="shared" si="62"/>
        <v>40626.591111110436</v>
      </c>
      <c r="C441">
        <f>LOOKUP(B441,Data!$A$6:$A$1806,Data!B$6:B$1806)</f>
        <v>59.993000030517578</v>
      </c>
      <c r="D441" s="9">
        <f>LOOKUP(B441,Data!$A$6:$A$1806,Data!C$6:C$1806)</f>
        <v>551.30084228515625</v>
      </c>
      <c r="G441">
        <f t="shared" si="61"/>
        <v>550</v>
      </c>
      <c r="H441" s="20">
        <f t="shared" si="58"/>
        <v>0</v>
      </c>
      <c r="I441" s="9">
        <f t="shared" si="59"/>
        <v>2.8095797020731422E-3</v>
      </c>
      <c r="J441" s="9">
        <f t="shared" si="60"/>
        <v>-1.67999267578125E-2</v>
      </c>
      <c r="K441" s="9"/>
      <c r="L441" s="9">
        <f t="shared" si="56"/>
        <v>0</v>
      </c>
      <c r="M441" s="9">
        <f t="shared" si="55"/>
        <v>535.12244673725968</v>
      </c>
      <c r="N441" s="9"/>
      <c r="O441" s="9"/>
      <c r="P441" s="9">
        <f t="shared" si="57"/>
        <v>551.77184369232862</v>
      </c>
      <c r="Q441" s="9"/>
      <c r="R441" s="10"/>
      <c r="S441" s="10"/>
      <c r="T441" s="9"/>
      <c r="U441" s="10"/>
    </row>
    <row r="442" spans="2:21" x14ac:dyDescent="0.25">
      <c r="B442" s="6">
        <f t="shared" si="62"/>
        <v>40626.591134258582</v>
      </c>
      <c r="C442">
        <f>LOOKUP(B442,Data!$A$6:$A$1806,Data!B$6:B$1806)</f>
        <v>59.990001678466797</v>
      </c>
      <c r="D442" s="9">
        <f>LOOKUP(B442,Data!$A$6:$A$1806,Data!C$6:C$1806)</f>
        <v>551.2010498046875</v>
      </c>
      <c r="G442">
        <f t="shared" si="61"/>
        <v>550</v>
      </c>
      <c r="H442" s="20">
        <f t="shared" si="58"/>
        <v>0</v>
      </c>
      <c r="I442" s="9">
        <f t="shared" si="59"/>
        <v>2.4443343408036338E-3</v>
      </c>
      <c r="J442" s="9">
        <f t="shared" si="60"/>
        <v>-2.3995971679687499E-2</v>
      </c>
      <c r="K442" s="9"/>
      <c r="L442" s="9">
        <f t="shared" si="56"/>
        <v>0</v>
      </c>
      <c r="M442" s="9">
        <f t="shared" si="55"/>
        <v>535.12208149189837</v>
      </c>
      <c r="N442" s="9"/>
      <c r="O442" s="9"/>
      <c r="P442" s="9">
        <f t="shared" si="57"/>
        <v>551.77184369232862</v>
      </c>
      <c r="Q442" s="9"/>
      <c r="R442" s="10"/>
      <c r="S442" s="10"/>
      <c r="T442" s="9"/>
      <c r="U442" s="10"/>
    </row>
    <row r="443" spans="2:21" x14ac:dyDescent="0.25">
      <c r="B443" s="6">
        <f t="shared" si="62"/>
        <v>40626.591157406729</v>
      </c>
      <c r="C443">
        <f>LOOKUP(B443,Data!$A$6:$A$1806,Data!B$6:B$1806)</f>
        <v>59.990001678466797</v>
      </c>
      <c r="D443" s="9">
        <f>LOOKUP(B443,Data!$A$6:$A$1806,Data!C$6:C$1806)</f>
        <v>551.2010498046875</v>
      </c>
      <c r="G443">
        <f t="shared" si="61"/>
        <v>550</v>
      </c>
      <c r="H443" s="20">
        <f t="shared" si="58"/>
        <v>0</v>
      </c>
      <c r="I443" s="9">
        <f t="shared" si="59"/>
        <v>2.1265708764991614E-3</v>
      </c>
      <c r="J443" s="9">
        <f t="shared" si="60"/>
        <v>-2.3995971679687499E-2</v>
      </c>
      <c r="K443" s="9"/>
      <c r="L443" s="9">
        <f t="shared" si="56"/>
        <v>0</v>
      </c>
      <c r="M443" s="9">
        <f t="shared" si="55"/>
        <v>535.12176372843408</v>
      </c>
      <c r="N443" s="9"/>
      <c r="O443" s="9"/>
      <c r="P443" s="9">
        <f t="shared" si="57"/>
        <v>551.77184369232862</v>
      </c>
      <c r="Q443" s="9"/>
      <c r="R443" s="10"/>
      <c r="S443" s="10"/>
      <c r="T443" s="9"/>
      <c r="U443" s="10"/>
    </row>
    <row r="444" spans="2:21" x14ac:dyDescent="0.25">
      <c r="B444" s="6">
        <f t="shared" si="62"/>
        <v>40626.591180554875</v>
      </c>
      <c r="C444">
        <f>LOOKUP(B444,Data!$A$6:$A$1806,Data!B$6:B$1806)</f>
        <v>59.987998962402344</v>
      </c>
      <c r="D444" s="9">
        <f>LOOKUP(B444,Data!$A$6:$A$1806,Data!C$6:C$1806)</f>
        <v>551.0599365234375</v>
      </c>
      <c r="G444">
        <f t="shared" si="61"/>
        <v>550</v>
      </c>
      <c r="H444" s="20">
        <f t="shared" si="58"/>
        <v>0</v>
      </c>
      <c r="I444" s="9">
        <f t="shared" si="59"/>
        <v>1.8501166625542703E-3</v>
      </c>
      <c r="J444" s="9">
        <f t="shared" si="60"/>
        <v>-2.8802490234374999E-2</v>
      </c>
      <c r="K444" s="9"/>
      <c r="L444" s="9">
        <f t="shared" si="56"/>
        <v>0</v>
      </c>
      <c r="M444" s="9">
        <f t="shared" si="55"/>
        <v>535.12148727422016</v>
      </c>
      <c r="N444" s="9"/>
      <c r="O444" s="9"/>
      <c r="P444" s="9">
        <f t="shared" si="57"/>
        <v>551.77184369232862</v>
      </c>
      <c r="Q444" s="9"/>
      <c r="R444" s="10"/>
      <c r="S444" s="10"/>
      <c r="T444" s="9"/>
      <c r="U444" s="10"/>
    </row>
    <row r="445" spans="2:21" x14ac:dyDescent="0.25">
      <c r="B445" s="6">
        <f t="shared" si="62"/>
        <v>40626.591203703021</v>
      </c>
      <c r="C445">
        <f>LOOKUP(B445,Data!$A$6:$A$1806,Data!B$6:B$1806)</f>
        <v>59.987998962402344</v>
      </c>
      <c r="D445" s="9">
        <f>LOOKUP(B445,Data!$A$6:$A$1806,Data!C$6:C$1806)</f>
        <v>551.0599365234375</v>
      </c>
      <c r="G445">
        <f t="shared" si="61"/>
        <v>550</v>
      </c>
      <c r="H445" s="20">
        <f t="shared" si="58"/>
        <v>0</v>
      </c>
      <c r="I445" s="9">
        <f t="shared" si="59"/>
        <v>1.6096014964222152E-3</v>
      </c>
      <c r="J445" s="9">
        <f t="shared" si="60"/>
        <v>-2.8802490234374999E-2</v>
      </c>
      <c r="K445" s="9"/>
      <c r="L445" s="9">
        <f t="shared" si="56"/>
        <v>0</v>
      </c>
      <c r="M445" s="9">
        <f t="shared" si="55"/>
        <v>535.12124675905397</v>
      </c>
      <c r="N445" s="9"/>
      <c r="O445" s="9"/>
      <c r="P445" s="9">
        <f t="shared" si="57"/>
        <v>551.77184369232862</v>
      </c>
      <c r="Q445" s="9"/>
      <c r="R445" s="10"/>
      <c r="S445" s="10"/>
      <c r="T445" s="9"/>
      <c r="U445" s="10"/>
    </row>
    <row r="446" spans="2:21" x14ac:dyDescent="0.25">
      <c r="B446" s="6">
        <f t="shared" si="62"/>
        <v>40626.591226851167</v>
      </c>
      <c r="C446">
        <f>LOOKUP(B446,Data!$A$6:$A$1806,Data!B$6:B$1806)</f>
        <v>59.990001678466797</v>
      </c>
      <c r="D446" s="9">
        <f>LOOKUP(B446,Data!$A$6:$A$1806,Data!C$6:C$1806)</f>
        <v>551.78790283203125</v>
      </c>
      <c r="G446">
        <f t="shared" si="61"/>
        <v>550</v>
      </c>
      <c r="H446" s="20">
        <f t="shared" si="58"/>
        <v>0</v>
      </c>
      <c r="I446" s="9">
        <f t="shared" si="59"/>
        <v>1.4003533018873272E-3</v>
      </c>
      <c r="J446" s="9">
        <f t="shared" si="60"/>
        <v>-2.3995971679687499E-2</v>
      </c>
      <c r="K446" s="9"/>
      <c r="L446" s="9">
        <f t="shared" si="56"/>
        <v>0</v>
      </c>
      <c r="M446" s="9">
        <f t="shared" si="55"/>
        <v>535.12103751085942</v>
      </c>
      <c r="N446" s="9"/>
      <c r="O446" s="9"/>
      <c r="P446" s="9">
        <f t="shared" si="57"/>
        <v>551.77184369232862</v>
      </c>
      <c r="Q446" s="9"/>
      <c r="R446" s="10"/>
      <c r="S446" s="10"/>
      <c r="T446" s="9"/>
      <c r="U446" s="10"/>
    </row>
    <row r="447" spans="2:21" x14ac:dyDescent="0.25">
      <c r="B447" s="6">
        <f t="shared" si="62"/>
        <v>40626.591249999314</v>
      </c>
      <c r="C447">
        <f>LOOKUP(B447,Data!$A$6:$A$1806,Data!B$6:B$1806)</f>
        <v>59.993000030517578</v>
      </c>
      <c r="D447" s="9">
        <f>LOOKUP(B447,Data!$A$6:$A$1806,Data!C$6:C$1806)</f>
        <v>551.78790283203125</v>
      </c>
      <c r="G447">
        <f t="shared" si="61"/>
        <v>550</v>
      </c>
      <c r="H447" s="20">
        <f t="shared" si="58"/>
        <v>0</v>
      </c>
      <c r="I447" s="9">
        <f t="shared" si="59"/>
        <v>1.2183073726419746E-3</v>
      </c>
      <c r="J447" s="9">
        <f t="shared" si="60"/>
        <v>-1.67999267578125E-2</v>
      </c>
      <c r="K447" s="9"/>
      <c r="L447" s="9">
        <f t="shared" si="56"/>
        <v>0</v>
      </c>
      <c r="M447" s="9">
        <f t="shared" si="55"/>
        <v>535.12085546493017</v>
      </c>
      <c r="N447" s="9"/>
      <c r="O447" s="9"/>
      <c r="P447" s="9">
        <f t="shared" si="57"/>
        <v>551.77184369232862</v>
      </c>
      <c r="Q447" s="9"/>
      <c r="R447" s="10"/>
      <c r="S447" s="10"/>
      <c r="T447" s="9"/>
      <c r="U447" s="10"/>
    </row>
    <row r="448" spans="2:21" x14ac:dyDescent="0.25">
      <c r="B448" s="6">
        <f t="shared" si="62"/>
        <v>40626.59127314746</v>
      </c>
      <c r="C448">
        <f>LOOKUP(B448,Data!$A$6:$A$1806,Data!B$6:B$1806)</f>
        <v>59.994998931884766</v>
      </c>
      <c r="D448" s="9">
        <f>LOOKUP(B448,Data!$A$6:$A$1806,Data!C$6:C$1806)</f>
        <v>551.09466552734375</v>
      </c>
      <c r="G448">
        <f t="shared" si="61"/>
        <v>550</v>
      </c>
      <c r="H448" s="20">
        <f t="shared" si="58"/>
        <v>0</v>
      </c>
      <c r="I448" s="9">
        <f t="shared" si="59"/>
        <v>1.0599274141985179E-3</v>
      </c>
      <c r="J448" s="9">
        <f t="shared" si="60"/>
        <v>-1.20025634765625E-2</v>
      </c>
      <c r="K448" s="9"/>
      <c r="L448" s="9">
        <f t="shared" si="56"/>
        <v>0</v>
      </c>
      <c r="M448" s="9">
        <f t="shared" si="55"/>
        <v>535.12069708497177</v>
      </c>
      <c r="N448" s="9"/>
      <c r="O448" s="9"/>
      <c r="P448" s="9">
        <f t="shared" si="57"/>
        <v>551.77184369232862</v>
      </c>
      <c r="Q448" s="9"/>
      <c r="R448" s="10"/>
      <c r="S448" s="10"/>
      <c r="T448" s="9"/>
      <c r="U448" s="10"/>
    </row>
    <row r="449" spans="2:21" x14ac:dyDescent="0.25">
      <c r="B449" s="6">
        <f t="shared" si="62"/>
        <v>40626.591296295606</v>
      </c>
      <c r="C449">
        <f>LOOKUP(B449,Data!$A$6:$A$1806,Data!B$6:B$1806)</f>
        <v>59.997001647949219</v>
      </c>
      <c r="D449" s="9">
        <f>LOOKUP(B449,Data!$A$6:$A$1806,Data!C$6:C$1806)</f>
        <v>551.09466552734375</v>
      </c>
      <c r="G449">
        <f t="shared" si="61"/>
        <v>550</v>
      </c>
      <c r="H449" s="20">
        <f t="shared" si="58"/>
        <v>0</v>
      </c>
      <c r="I449" s="9">
        <f t="shared" si="59"/>
        <v>9.221368503527106E-4</v>
      </c>
      <c r="J449" s="9">
        <f t="shared" si="60"/>
        <v>-7.1960449218749995E-3</v>
      </c>
      <c r="K449" s="9"/>
      <c r="L449" s="9">
        <f t="shared" si="56"/>
        <v>0</v>
      </c>
      <c r="M449" s="9">
        <f t="shared" si="55"/>
        <v>535.12055929440794</v>
      </c>
      <c r="N449" s="9"/>
      <c r="O449" s="9"/>
      <c r="P449" s="9">
        <f t="shared" si="57"/>
        <v>551.77184369232862</v>
      </c>
      <c r="Q449" s="9"/>
      <c r="R449" s="10"/>
      <c r="S449" s="10"/>
      <c r="T449" s="9"/>
      <c r="U449" s="10"/>
    </row>
    <row r="450" spans="2:21" x14ac:dyDescent="0.25">
      <c r="B450" s="6">
        <f t="shared" si="62"/>
        <v>40626.591319443753</v>
      </c>
      <c r="C450">
        <f>LOOKUP(B450,Data!$A$6:$A$1806,Data!B$6:B$1806)</f>
        <v>59.997001647949219</v>
      </c>
      <c r="D450" s="9">
        <f>LOOKUP(B450,Data!$A$6:$A$1806,Data!C$6:C$1806)</f>
        <v>550.8472900390625</v>
      </c>
      <c r="G450">
        <f t="shared" si="61"/>
        <v>550</v>
      </c>
      <c r="H450" s="20">
        <f t="shared" si="58"/>
        <v>0</v>
      </c>
      <c r="I450" s="9">
        <f t="shared" si="59"/>
        <v>8.0225905980685819E-4</v>
      </c>
      <c r="J450" s="9">
        <f t="shared" si="60"/>
        <v>-7.1960449218749995E-3</v>
      </c>
      <c r="K450" s="9"/>
      <c r="L450" s="9">
        <f t="shared" si="56"/>
        <v>0</v>
      </c>
      <c r="M450" s="9">
        <f t="shared" si="55"/>
        <v>535.12043941661739</v>
      </c>
      <c r="N450" s="9"/>
      <c r="O450" s="9"/>
      <c r="P450" s="9">
        <f t="shared" si="57"/>
        <v>551.77184369232862</v>
      </c>
      <c r="Q450" s="9"/>
      <c r="R450" s="10"/>
      <c r="S450" s="10"/>
      <c r="T450" s="9"/>
      <c r="U450" s="10"/>
    </row>
    <row r="451" spans="2:21" x14ac:dyDescent="0.25">
      <c r="B451" s="6">
        <f t="shared" si="62"/>
        <v>40626.591342591899</v>
      </c>
      <c r="C451">
        <f>LOOKUP(B451,Data!$A$6:$A$1806,Data!B$6:B$1806)</f>
        <v>59.995998382568359</v>
      </c>
      <c r="D451" s="9">
        <f>LOOKUP(B451,Data!$A$6:$A$1806,Data!C$6:C$1806)</f>
        <v>550.8472900390625</v>
      </c>
      <c r="G451">
        <f t="shared" si="61"/>
        <v>550</v>
      </c>
      <c r="H451" s="20">
        <f t="shared" si="58"/>
        <v>0</v>
      </c>
      <c r="I451" s="9">
        <f t="shared" si="59"/>
        <v>6.9796538203196665E-4</v>
      </c>
      <c r="J451" s="9">
        <f t="shared" si="60"/>
        <v>-9.6038818359374997E-3</v>
      </c>
      <c r="K451" s="9"/>
      <c r="L451" s="9">
        <f t="shared" si="56"/>
        <v>0</v>
      </c>
      <c r="M451" s="9">
        <f t="shared" si="55"/>
        <v>535.12033512293965</v>
      </c>
      <c r="N451" s="9"/>
      <c r="O451" s="9"/>
      <c r="P451" s="9">
        <f t="shared" si="57"/>
        <v>551.77184369232862</v>
      </c>
      <c r="Q451" s="9"/>
      <c r="R451" s="10"/>
      <c r="S451" s="10"/>
      <c r="T451" s="9"/>
      <c r="U451" s="10"/>
    </row>
    <row r="452" spans="2:21" x14ac:dyDescent="0.25">
      <c r="B452" s="6">
        <f t="shared" si="62"/>
        <v>40626.591365740045</v>
      </c>
      <c r="C452">
        <f>LOOKUP(B452,Data!$A$6:$A$1806,Data!B$6:B$1806)</f>
        <v>59.993000030517578</v>
      </c>
      <c r="D452" s="9">
        <f>LOOKUP(B452,Data!$A$6:$A$1806,Data!C$6:C$1806)</f>
        <v>551.18328857421875</v>
      </c>
      <c r="G452">
        <f t="shared" si="61"/>
        <v>550</v>
      </c>
      <c r="H452" s="20">
        <f t="shared" si="58"/>
        <v>0</v>
      </c>
      <c r="I452" s="9">
        <f t="shared" si="59"/>
        <v>6.0722988236781102E-4</v>
      </c>
      <c r="J452" s="9">
        <f t="shared" si="60"/>
        <v>-1.67999267578125E-2</v>
      </c>
      <c r="K452" s="9"/>
      <c r="L452" s="9">
        <f t="shared" si="56"/>
        <v>0</v>
      </c>
      <c r="M452" s="9">
        <f t="shared" si="55"/>
        <v>535.12024438744004</v>
      </c>
      <c r="N452" s="9"/>
      <c r="O452" s="9"/>
      <c r="P452" s="9">
        <f t="shared" si="57"/>
        <v>551.77184369232862</v>
      </c>
      <c r="Q452" s="9"/>
      <c r="R452" s="10"/>
      <c r="S452" s="10"/>
      <c r="T452" s="9"/>
      <c r="U452" s="10"/>
    </row>
    <row r="453" spans="2:21" x14ac:dyDescent="0.25">
      <c r="B453" s="6">
        <f t="shared" si="62"/>
        <v>40626.591388888191</v>
      </c>
      <c r="C453">
        <f>LOOKUP(B453,Data!$A$6:$A$1806,Data!B$6:B$1806)</f>
        <v>59.993000030517578</v>
      </c>
      <c r="D453" s="9">
        <f>LOOKUP(B453,Data!$A$6:$A$1806,Data!C$6:C$1806)</f>
        <v>551.18328857421875</v>
      </c>
      <c r="G453">
        <f t="shared" si="61"/>
        <v>550</v>
      </c>
      <c r="H453" s="20">
        <f t="shared" si="58"/>
        <v>0</v>
      </c>
      <c r="I453" s="9">
        <f t="shared" si="59"/>
        <v>5.2828999765999556E-4</v>
      </c>
      <c r="J453" s="9">
        <f t="shared" si="60"/>
        <v>-1.67999267578125E-2</v>
      </c>
      <c r="K453" s="9"/>
      <c r="L453" s="9">
        <f t="shared" si="56"/>
        <v>0</v>
      </c>
      <c r="M453" s="9">
        <f t="shared" si="55"/>
        <v>535.12016544755534</v>
      </c>
      <c r="N453" s="9"/>
      <c r="O453" s="9"/>
      <c r="P453" s="9">
        <f t="shared" si="57"/>
        <v>551.77184369232862</v>
      </c>
      <c r="Q453" s="9"/>
      <c r="R453" s="10"/>
      <c r="S453" s="10"/>
      <c r="T453" s="9"/>
      <c r="U453" s="10"/>
    </row>
    <row r="454" spans="2:21" x14ac:dyDescent="0.25">
      <c r="B454" s="6">
        <f t="shared" si="62"/>
        <v>40626.591412036338</v>
      </c>
      <c r="C454">
        <f>LOOKUP(B454,Data!$A$6:$A$1806,Data!B$6:B$1806)</f>
        <v>59.990001678466797</v>
      </c>
      <c r="D454" s="9">
        <f>LOOKUP(B454,Data!$A$6:$A$1806,Data!C$6:C$1806)</f>
        <v>551.02001953125</v>
      </c>
      <c r="G454">
        <f t="shared" si="61"/>
        <v>550</v>
      </c>
      <c r="H454" s="20">
        <f t="shared" si="58"/>
        <v>0</v>
      </c>
      <c r="I454" s="9">
        <f t="shared" si="59"/>
        <v>4.5961229796419615E-4</v>
      </c>
      <c r="J454" s="9">
        <f t="shared" si="60"/>
        <v>-2.3995971679687499E-2</v>
      </c>
      <c r="K454" s="9"/>
      <c r="L454" s="9">
        <f t="shared" si="56"/>
        <v>0</v>
      </c>
      <c r="M454" s="9">
        <f t="shared" si="55"/>
        <v>535.12009676985565</v>
      </c>
      <c r="N454" s="9"/>
      <c r="O454" s="9"/>
      <c r="P454" s="9">
        <f t="shared" si="57"/>
        <v>551.77184369232862</v>
      </c>
      <c r="Q454" s="9"/>
      <c r="R454" s="10"/>
      <c r="S454" s="10"/>
      <c r="T454" s="9"/>
      <c r="U454" s="10"/>
    </row>
    <row r="455" spans="2:21" x14ac:dyDescent="0.25">
      <c r="B455" s="6">
        <f t="shared" si="62"/>
        <v>40626.591435184484</v>
      </c>
      <c r="C455">
        <f>LOOKUP(B455,Data!$A$6:$A$1806,Data!B$6:B$1806)</f>
        <v>59.993999481201172</v>
      </c>
      <c r="D455" s="9">
        <f>LOOKUP(B455,Data!$A$6:$A$1806,Data!C$6:C$1806)</f>
        <v>551.02001953125</v>
      </c>
      <c r="G455">
        <f t="shared" si="61"/>
        <v>550</v>
      </c>
      <c r="H455" s="20">
        <f t="shared" si="58"/>
        <v>0</v>
      </c>
      <c r="I455" s="9">
        <f t="shared" si="59"/>
        <v>3.9986269922885067E-4</v>
      </c>
      <c r="J455" s="9">
        <f t="shared" si="60"/>
        <v>-1.4401245117187499E-2</v>
      </c>
      <c r="K455" s="9"/>
      <c r="L455" s="9">
        <f t="shared" si="56"/>
        <v>0</v>
      </c>
      <c r="M455" s="9">
        <f t="shared" si="55"/>
        <v>535.12003702025686</v>
      </c>
      <c r="N455" s="9"/>
      <c r="O455" s="9"/>
      <c r="P455" s="9">
        <f t="shared" si="57"/>
        <v>551.77184369232862</v>
      </c>
      <c r="Q455" s="9"/>
      <c r="R455" s="10"/>
      <c r="S455" s="10"/>
      <c r="T455" s="9"/>
      <c r="U455" s="10"/>
    </row>
    <row r="456" spans="2:21" x14ac:dyDescent="0.25">
      <c r="B456" s="6">
        <f t="shared" si="62"/>
        <v>40626.59145833263</v>
      </c>
      <c r="C456">
        <f>LOOKUP(B456,Data!$A$6:$A$1806,Data!B$6:B$1806)</f>
        <v>59.992000579833984</v>
      </c>
      <c r="D456" s="9">
        <f>LOOKUP(B456,Data!$A$6:$A$1806,Data!C$6:C$1806)</f>
        <v>549.6553955078125</v>
      </c>
      <c r="G456">
        <f t="shared" si="61"/>
        <v>550</v>
      </c>
      <c r="H456" s="20">
        <f t="shared" si="58"/>
        <v>0</v>
      </c>
      <c r="I456" s="9">
        <f t="shared" si="59"/>
        <v>3.4788054832910007E-4</v>
      </c>
      <c r="J456" s="9">
        <f t="shared" si="60"/>
        <v>-1.9198608398437501E-2</v>
      </c>
      <c r="K456" s="9"/>
      <c r="L456" s="9">
        <f t="shared" si="56"/>
        <v>0</v>
      </c>
      <c r="M456" s="9">
        <f t="shared" si="55"/>
        <v>535.11998503810594</v>
      </c>
      <c r="N456" s="9"/>
      <c r="O456" s="9"/>
      <c r="P456" s="9">
        <f t="shared" si="57"/>
        <v>551.77184369232862</v>
      </c>
      <c r="Q456" s="9"/>
      <c r="R456" s="10"/>
      <c r="S456" s="10"/>
      <c r="T456" s="9"/>
      <c r="U456" s="10"/>
    </row>
    <row r="457" spans="2:21" x14ac:dyDescent="0.25">
      <c r="B457" s="6">
        <f t="shared" si="62"/>
        <v>40626.591481480777</v>
      </c>
      <c r="C457">
        <f>LOOKUP(B457,Data!$A$6:$A$1806,Data!B$6:B$1806)</f>
        <v>59.98699951171875</v>
      </c>
      <c r="D457" s="9">
        <f>LOOKUP(B457,Data!$A$6:$A$1806,Data!C$6:C$1806)</f>
        <v>549.6553955078125</v>
      </c>
      <c r="G457">
        <f t="shared" si="61"/>
        <v>550</v>
      </c>
      <c r="H457" s="20">
        <f t="shared" si="58"/>
        <v>0</v>
      </c>
      <c r="I457" s="9">
        <f t="shared" si="59"/>
        <v>3.0265607704631708E-4</v>
      </c>
      <c r="J457" s="9">
        <f t="shared" si="60"/>
        <v>-3.1201171874999999E-2</v>
      </c>
      <c r="K457" s="9"/>
      <c r="L457" s="9">
        <f t="shared" si="56"/>
        <v>0</v>
      </c>
      <c r="M457" s="9">
        <f t="shared" si="55"/>
        <v>535.11993981363469</v>
      </c>
      <c r="N457" s="9"/>
      <c r="O457" s="9"/>
      <c r="P457" s="9">
        <f t="shared" si="57"/>
        <v>551.77184369232862</v>
      </c>
      <c r="Q457" s="9"/>
      <c r="R457" s="10"/>
      <c r="S457" s="10"/>
      <c r="T457" s="9"/>
      <c r="U457" s="10"/>
    </row>
    <row r="458" spans="2:21" x14ac:dyDescent="0.25">
      <c r="B458" s="6">
        <f t="shared" si="62"/>
        <v>40626.591504628923</v>
      </c>
      <c r="C458">
        <f>LOOKUP(B458,Data!$A$6:$A$1806,Data!B$6:B$1806)</f>
        <v>59.984001159667969</v>
      </c>
      <c r="D458" s="9">
        <f>LOOKUP(B458,Data!$A$6:$A$1806,Data!C$6:C$1806)</f>
        <v>549.2314453125</v>
      </c>
      <c r="G458">
        <f t="shared" si="61"/>
        <v>550</v>
      </c>
      <c r="H458" s="20">
        <f t="shared" si="58"/>
        <v>0</v>
      </c>
      <c r="I458" s="9">
        <f t="shared" si="59"/>
        <v>2.6331078703029586E-4</v>
      </c>
      <c r="J458" s="9">
        <f t="shared" si="60"/>
        <v>-3.8397216796875001E-2</v>
      </c>
      <c r="K458" s="9"/>
      <c r="L458" s="9">
        <f t="shared" si="56"/>
        <v>0</v>
      </c>
      <c r="M458" s="9">
        <f t="shared" si="55"/>
        <v>535.11990046834467</v>
      </c>
      <c r="N458" s="9"/>
      <c r="O458" s="9"/>
      <c r="P458" s="9">
        <f t="shared" si="57"/>
        <v>551.77184369232862</v>
      </c>
      <c r="Q458" s="9"/>
      <c r="R458" s="10"/>
      <c r="S458" s="10"/>
      <c r="T458" s="9"/>
      <c r="U458" s="10"/>
    </row>
    <row r="459" spans="2:21" x14ac:dyDescent="0.25">
      <c r="B459" s="6">
        <f t="shared" si="62"/>
        <v>40626.591527777069</v>
      </c>
      <c r="C459">
        <f>LOOKUP(B459,Data!$A$6:$A$1806,Data!B$6:B$1806)</f>
        <v>59.984001159667969</v>
      </c>
      <c r="D459" s="9">
        <f>LOOKUP(B459,Data!$A$6:$A$1806,Data!C$6:C$1806)</f>
        <v>549.2314453125</v>
      </c>
      <c r="G459">
        <f t="shared" si="61"/>
        <v>550</v>
      </c>
      <c r="H459" s="20">
        <f t="shared" si="58"/>
        <v>0</v>
      </c>
      <c r="I459" s="9">
        <f t="shared" si="59"/>
        <v>2.290803847163574E-4</v>
      </c>
      <c r="J459" s="9">
        <f t="shared" si="60"/>
        <v>-3.8397216796875001E-2</v>
      </c>
      <c r="K459" s="9"/>
      <c r="L459" s="9">
        <f t="shared" si="56"/>
        <v>0</v>
      </c>
      <c r="M459" s="9">
        <f t="shared" si="55"/>
        <v>535.11986623794235</v>
      </c>
      <c r="N459" s="9"/>
      <c r="O459" s="9"/>
      <c r="P459" s="9">
        <f t="shared" si="57"/>
        <v>551.77184369232862</v>
      </c>
      <c r="Q459" s="9"/>
      <c r="R459" s="10"/>
      <c r="S459" s="10"/>
      <c r="T459" s="9"/>
      <c r="U459" s="10"/>
    </row>
    <row r="460" spans="2:21" x14ac:dyDescent="0.25">
      <c r="B460" s="6">
        <f t="shared" si="62"/>
        <v>40626.591550925215</v>
      </c>
      <c r="C460">
        <f>LOOKUP(B460,Data!$A$6:$A$1806,Data!B$6:B$1806)</f>
        <v>59.983001708984375</v>
      </c>
      <c r="D460" s="9">
        <f>LOOKUP(B460,Data!$A$6:$A$1806,Data!C$6:C$1806)</f>
        <v>549.95245361328125</v>
      </c>
      <c r="G460">
        <f t="shared" si="61"/>
        <v>550</v>
      </c>
      <c r="H460" s="20">
        <f t="shared" si="58"/>
        <v>0</v>
      </c>
      <c r="I460" s="9">
        <f t="shared" si="59"/>
        <v>1.9929993470323094E-4</v>
      </c>
      <c r="J460" s="9">
        <f t="shared" si="60"/>
        <v>-4.0795898437499999E-2</v>
      </c>
      <c r="K460" s="9"/>
      <c r="L460" s="9">
        <f t="shared" si="56"/>
        <v>0</v>
      </c>
      <c r="M460" s="9">
        <f t="shared" si="55"/>
        <v>535.11983645749228</v>
      </c>
      <c r="N460" s="9"/>
      <c r="O460" s="9"/>
      <c r="P460" s="9">
        <f t="shared" si="57"/>
        <v>551.77184369232862</v>
      </c>
      <c r="Q460" s="9"/>
      <c r="R460" s="10"/>
      <c r="S460" s="10"/>
      <c r="T460" s="9"/>
      <c r="U460" s="10"/>
    </row>
    <row r="461" spans="2:21" x14ac:dyDescent="0.25">
      <c r="B461" s="6">
        <f t="shared" si="62"/>
        <v>40626.591574073362</v>
      </c>
      <c r="C461">
        <f>LOOKUP(B461,Data!$A$6:$A$1806,Data!B$6:B$1806)</f>
        <v>59.986000061035156</v>
      </c>
      <c r="D461" s="9">
        <f>LOOKUP(B461,Data!$A$6:$A$1806,Data!C$6:C$1806)</f>
        <v>549.95245361328125</v>
      </c>
      <c r="G461">
        <f t="shared" si="61"/>
        <v>550</v>
      </c>
      <c r="H461" s="20">
        <f t="shared" si="58"/>
        <v>0</v>
      </c>
      <c r="I461" s="9">
        <f t="shared" si="59"/>
        <v>1.7339094319181091E-4</v>
      </c>
      <c r="J461" s="9">
        <f t="shared" si="60"/>
        <v>-3.3599853515625E-2</v>
      </c>
      <c r="K461" s="9"/>
      <c r="L461" s="9">
        <f t="shared" si="56"/>
        <v>0</v>
      </c>
      <c r="M461" s="9">
        <f t="shared" si="55"/>
        <v>535.11981054850082</v>
      </c>
      <c r="N461" s="9"/>
      <c r="O461" s="9"/>
      <c r="P461" s="9">
        <f t="shared" si="57"/>
        <v>551.77184369232862</v>
      </c>
      <c r="Q461" s="9"/>
      <c r="R461" s="10"/>
      <c r="S461" s="10"/>
      <c r="T461" s="9"/>
      <c r="U461" s="10"/>
    </row>
    <row r="462" spans="2:21" x14ac:dyDescent="0.25">
      <c r="B462" s="6">
        <f t="shared" si="62"/>
        <v>40626.591597221508</v>
      </c>
      <c r="C462">
        <f>LOOKUP(B462,Data!$A$6:$A$1806,Data!B$6:B$1806)</f>
        <v>59.986000061035156</v>
      </c>
      <c r="D462" s="9">
        <f>LOOKUP(B462,Data!$A$6:$A$1806,Data!C$6:C$1806)</f>
        <v>548.994384765625</v>
      </c>
      <c r="G462">
        <f t="shared" si="61"/>
        <v>550</v>
      </c>
      <c r="H462" s="20">
        <f t="shared" si="58"/>
        <v>0</v>
      </c>
      <c r="I462" s="9">
        <f t="shared" si="59"/>
        <v>1.508501205768755E-4</v>
      </c>
      <c r="J462" s="9">
        <f t="shared" si="60"/>
        <v>-3.3599853515625E-2</v>
      </c>
      <c r="K462" s="9"/>
      <c r="L462" s="9">
        <f t="shared" si="56"/>
        <v>0</v>
      </c>
      <c r="M462" s="9">
        <f t="shared" si="55"/>
        <v>535.11978800767815</v>
      </c>
      <c r="N462" s="9"/>
      <c r="O462" s="9"/>
      <c r="P462" s="9">
        <f t="shared" si="57"/>
        <v>551.77184369232862</v>
      </c>
      <c r="Q462" s="9"/>
      <c r="R462" s="10"/>
      <c r="S462" s="10"/>
      <c r="T462" s="9"/>
      <c r="U462" s="10"/>
    </row>
    <row r="463" spans="2:21" x14ac:dyDescent="0.25">
      <c r="B463" s="6">
        <f t="shared" si="62"/>
        <v>40626.591620369654</v>
      </c>
      <c r="C463">
        <f>LOOKUP(B463,Data!$A$6:$A$1806,Data!B$6:B$1806)</f>
        <v>59.986000061035156</v>
      </c>
      <c r="D463" s="9">
        <f>LOOKUP(B463,Data!$A$6:$A$1806,Data!C$6:C$1806)</f>
        <v>548.994384765625</v>
      </c>
      <c r="G463">
        <f t="shared" si="61"/>
        <v>550</v>
      </c>
      <c r="H463" s="20">
        <f t="shared" si="58"/>
        <v>0</v>
      </c>
      <c r="I463" s="9">
        <f t="shared" si="59"/>
        <v>1.3123960490188169E-4</v>
      </c>
      <c r="J463" s="9">
        <f t="shared" si="60"/>
        <v>-3.3599853515625E-2</v>
      </c>
      <c r="K463" s="9"/>
      <c r="L463" s="9">
        <f t="shared" si="56"/>
        <v>0</v>
      </c>
      <c r="M463" s="9">
        <f t="shared" ref="M463:M526" si="63">IF((M462+L463+(I463-I462))&gt;G463,G463,IF((M462+L463+(I463-I462))&lt;L$15,M462+L463,M462+L463+(I463-I462)))</f>
        <v>535.11976839716249</v>
      </c>
      <c r="N463" s="9"/>
      <c r="O463" s="9"/>
      <c r="P463" s="9">
        <f t="shared" si="57"/>
        <v>551.77184369232862</v>
      </c>
      <c r="Q463" s="9"/>
      <c r="R463" s="10"/>
      <c r="S463" s="10"/>
      <c r="T463" s="9"/>
      <c r="U463" s="10"/>
    </row>
    <row r="464" spans="2:21" x14ac:dyDescent="0.25">
      <c r="B464" s="6">
        <f t="shared" si="62"/>
        <v>40626.591643517801</v>
      </c>
      <c r="C464">
        <f>LOOKUP(B464,Data!$A$6:$A$1806,Data!B$6:B$1806)</f>
        <v>59.986000061035156</v>
      </c>
      <c r="D464" s="9">
        <f>LOOKUP(B464,Data!$A$6:$A$1806,Data!C$6:C$1806)</f>
        <v>549.82940673828125</v>
      </c>
      <c r="G464">
        <f t="shared" si="61"/>
        <v>550</v>
      </c>
      <c r="H464" s="20">
        <f t="shared" si="58"/>
        <v>0</v>
      </c>
      <c r="I464" s="9">
        <f t="shared" si="59"/>
        <v>1.1417845626463706E-4</v>
      </c>
      <c r="J464" s="9">
        <f t="shared" si="60"/>
        <v>-3.3599853515625E-2</v>
      </c>
      <c r="K464" s="9"/>
      <c r="L464" s="9">
        <f t="shared" ref="L464:L527" si="64">IF(B464&gt;G$3,0,(K$21*0.000023148/K$22))</f>
        <v>0</v>
      </c>
      <c r="M464" s="9">
        <f t="shared" si="63"/>
        <v>535.11975133601391</v>
      </c>
      <c r="N464" s="9"/>
      <c r="O464" s="9"/>
      <c r="P464" s="9">
        <f t="shared" si="57"/>
        <v>551.77184369232862</v>
      </c>
      <c r="Q464" s="9"/>
      <c r="R464" s="10"/>
      <c r="S464" s="10"/>
      <c r="T464" s="9"/>
      <c r="U464" s="10"/>
    </row>
    <row r="465" spans="2:21" x14ac:dyDescent="0.25">
      <c r="B465" s="6">
        <f t="shared" si="62"/>
        <v>40626.591666665947</v>
      </c>
      <c r="C465">
        <f>LOOKUP(B465,Data!$A$6:$A$1806,Data!B$6:B$1806)</f>
        <v>59.987998962402344</v>
      </c>
      <c r="D465" s="9">
        <f>LOOKUP(B465,Data!$A$6:$A$1806,Data!C$6:C$1806)</f>
        <v>549.82940673828125</v>
      </c>
      <c r="G465">
        <f t="shared" si="61"/>
        <v>550</v>
      </c>
      <c r="H465" s="20">
        <f t="shared" si="58"/>
        <v>0</v>
      </c>
      <c r="I465" s="9">
        <f t="shared" si="59"/>
        <v>9.9335256950234239E-5</v>
      </c>
      <c r="J465" s="9">
        <f t="shared" si="60"/>
        <v>-2.8802490234374999E-2</v>
      </c>
      <c r="K465" s="9"/>
      <c r="L465" s="9">
        <f t="shared" si="64"/>
        <v>0</v>
      </c>
      <c r="M465" s="9">
        <f t="shared" si="63"/>
        <v>535.11973649281458</v>
      </c>
      <c r="N465" s="9"/>
      <c r="O465" s="9"/>
      <c r="P465" s="9">
        <f t="shared" si="57"/>
        <v>551.77184369232862</v>
      </c>
      <c r="Q465" s="9"/>
      <c r="R465" s="10"/>
      <c r="S465" s="10"/>
      <c r="T465" s="9"/>
      <c r="U465" s="10"/>
    </row>
    <row r="466" spans="2:21" x14ac:dyDescent="0.25">
      <c r="B466" s="6">
        <f t="shared" si="62"/>
        <v>40626.591689814093</v>
      </c>
      <c r="C466">
        <f>LOOKUP(B466,Data!$A$6:$A$1806,Data!B$6:B$1806)</f>
        <v>59.991001129150391</v>
      </c>
      <c r="D466" s="9">
        <f>LOOKUP(B466,Data!$A$6:$A$1806,Data!C$6:C$1806)</f>
        <v>549.91986083984375</v>
      </c>
      <c r="G466">
        <f t="shared" si="61"/>
        <v>550</v>
      </c>
      <c r="H466" s="20">
        <f t="shared" si="58"/>
        <v>0</v>
      </c>
      <c r="I466" s="9">
        <f t="shared" si="59"/>
        <v>8.6421673546703781E-5</v>
      </c>
      <c r="J466" s="9">
        <f t="shared" si="60"/>
        <v>-2.1597290039062498E-2</v>
      </c>
      <c r="K466" s="9"/>
      <c r="L466" s="9">
        <f t="shared" si="64"/>
        <v>0</v>
      </c>
      <c r="M466" s="9">
        <f t="shared" si="63"/>
        <v>535.11972357923116</v>
      </c>
      <c r="N466" s="9"/>
      <c r="O466" s="9"/>
      <c r="P466" s="9">
        <f t="shared" ref="P466:P529" si="65">P465+L466</f>
        <v>551.77184369232862</v>
      </c>
      <c r="Q466" s="9"/>
      <c r="R466" s="10"/>
      <c r="S466" s="10"/>
      <c r="T466" s="9"/>
      <c r="U466" s="10"/>
    </row>
    <row r="467" spans="2:21" x14ac:dyDescent="0.25">
      <c r="B467" s="6">
        <f t="shared" si="62"/>
        <v>40626.591712962239</v>
      </c>
      <c r="C467">
        <f>LOOKUP(B467,Data!$A$6:$A$1806,Data!B$6:B$1806)</f>
        <v>59.991001129150391</v>
      </c>
      <c r="D467" s="9">
        <f>LOOKUP(B467,Data!$A$6:$A$1806,Data!C$6:C$1806)</f>
        <v>549.91986083984375</v>
      </c>
      <c r="G467">
        <f t="shared" si="61"/>
        <v>550</v>
      </c>
      <c r="H467" s="20">
        <f t="shared" si="58"/>
        <v>0</v>
      </c>
      <c r="I467" s="9">
        <f t="shared" si="59"/>
        <v>7.5186855985632291E-5</v>
      </c>
      <c r="J467" s="9">
        <f t="shared" si="60"/>
        <v>-2.1597290039062498E-2</v>
      </c>
      <c r="K467" s="9"/>
      <c r="L467" s="9">
        <f t="shared" si="64"/>
        <v>0</v>
      </c>
      <c r="M467" s="9">
        <f t="shared" si="63"/>
        <v>535.11971234441364</v>
      </c>
      <c r="N467" s="9"/>
      <c r="O467" s="9"/>
      <c r="P467" s="9">
        <f t="shared" si="65"/>
        <v>551.77184369232862</v>
      </c>
      <c r="Q467" s="9"/>
      <c r="R467" s="10"/>
      <c r="S467" s="10"/>
      <c r="T467" s="9"/>
      <c r="U467" s="10"/>
    </row>
    <row r="468" spans="2:21" x14ac:dyDescent="0.25">
      <c r="B468" s="6">
        <f t="shared" si="62"/>
        <v>40626.591736110386</v>
      </c>
      <c r="C468">
        <f>LOOKUP(B468,Data!$A$6:$A$1806,Data!B$6:B$1806)</f>
        <v>59.993000030517578</v>
      </c>
      <c r="D468" s="9">
        <f>LOOKUP(B468,Data!$A$6:$A$1806,Data!C$6:C$1806)</f>
        <v>549.72027587890625</v>
      </c>
      <c r="G468">
        <f t="shared" si="61"/>
        <v>550</v>
      </c>
      <c r="H468" s="20">
        <f t="shared" si="58"/>
        <v>0</v>
      </c>
      <c r="I468" s="9">
        <f t="shared" si="59"/>
        <v>6.5412564707500098E-5</v>
      </c>
      <c r="J468" s="9">
        <f t="shared" si="60"/>
        <v>-1.67999267578125E-2</v>
      </c>
      <c r="K468" s="9"/>
      <c r="L468" s="9">
        <f t="shared" si="64"/>
        <v>0</v>
      </c>
      <c r="M468" s="9">
        <f t="shared" si="63"/>
        <v>535.1197025701224</v>
      </c>
      <c r="N468" s="9"/>
      <c r="O468" s="9"/>
      <c r="P468" s="9">
        <f t="shared" si="65"/>
        <v>551.77184369232862</v>
      </c>
      <c r="Q468" s="9"/>
      <c r="R468" s="10"/>
      <c r="S468" s="10"/>
      <c r="T468" s="9"/>
      <c r="U468" s="10"/>
    </row>
    <row r="469" spans="2:21" x14ac:dyDescent="0.25">
      <c r="B469" s="6">
        <f t="shared" si="62"/>
        <v>40626.591759258532</v>
      </c>
      <c r="C469">
        <f>LOOKUP(B469,Data!$A$6:$A$1806,Data!B$6:B$1806)</f>
        <v>59.992000579833984</v>
      </c>
      <c r="D469" s="9">
        <f>LOOKUP(B469,Data!$A$6:$A$1806,Data!C$6:C$1806)</f>
        <v>549.72027587890625</v>
      </c>
      <c r="G469">
        <f t="shared" si="61"/>
        <v>550</v>
      </c>
      <c r="H469" s="20">
        <f t="shared" si="58"/>
        <v>0</v>
      </c>
      <c r="I469" s="9">
        <f t="shared" si="59"/>
        <v>5.6908931295525084E-5</v>
      </c>
      <c r="J469" s="9">
        <f t="shared" si="60"/>
        <v>-1.9198608398437501E-2</v>
      </c>
      <c r="K469" s="9"/>
      <c r="L469" s="9">
        <f t="shared" si="64"/>
        <v>0</v>
      </c>
      <c r="M469" s="9">
        <f t="shared" si="63"/>
        <v>535.11969406648893</v>
      </c>
      <c r="N469" s="9"/>
      <c r="O469" s="9"/>
      <c r="P469" s="9">
        <f t="shared" si="65"/>
        <v>551.77184369232862</v>
      </c>
      <c r="Q469" s="9"/>
      <c r="R469" s="10"/>
      <c r="S469" s="10"/>
      <c r="T469" s="9"/>
      <c r="U469" s="10"/>
    </row>
    <row r="470" spans="2:21" x14ac:dyDescent="0.25">
      <c r="B470" s="6">
        <f t="shared" si="62"/>
        <v>40626.591782406678</v>
      </c>
      <c r="C470">
        <f>LOOKUP(B470,Data!$A$6:$A$1806,Data!B$6:B$1806)</f>
        <v>59.990001678466797</v>
      </c>
      <c r="D470" s="9">
        <f>LOOKUP(B470,Data!$A$6:$A$1806,Data!C$6:C$1806)</f>
        <v>549.60211181640625</v>
      </c>
      <c r="G470">
        <f t="shared" si="61"/>
        <v>550</v>
      </c>
      <c r="H470" s="20">
        <f t="shared" si="58"/>
        <v>0</v>
      </c>
      <c r="I470" s="9">
        <f t="shared" si="59"/>
        <v>4.9510770227106824E-5</v>
      </c>
      <c r="J470" s="9">
        <f t="shared" si="60"/>
        <v>-2.3995971679687499E-2</v>
      </c>
      <c r="K470" s="9"/>
      <c r="L470" s="9">
        <f t="shared" si="64"/>
        <v>0</v>
      </c>
      <c r="M470" s="9">
        <f t="shared" si="63"/>
        <v>535.11968666832786</v>
      </c>
      <c r="N470" s="9"/>
      <c r="O470" s="9"/>
      <c r="P470" s="9">
        <f t="shared" si="65"/>
        <v>551.77184369232862</v>
      </c>
      <c r="Q470" s="9"/>
      <c r="R470" s="10"/>
      <c r="S470" s="10"/>
      <c r="T470" s="9"/>
      <c r="U470" s="10"/>
    </row>
    <row r="471" spans="2:21" x14ac:dyDescent="0.25">
      <c r="B471" s="6">
        <f t="shared" si="62"/>
        <v>40626.591805554825</v>
      </c>
      <c r="C471">
        <f>LOOKUP(B471,Data!$A$6:$A$1806,Data!B$6:B$1806)</f>
        <v>59.985000610351563</v>
      </c>
      <c r="D471" s="9">
        <f>LOOKUP(B471,Data!$A$6:$A$1806,Data!C$6:C$1806)</f>
        <v>549.60211181640625</v>
      </c>
      <c r="G471">
        <f t="shared" si="61"/>
        <v>550</v>
      </c>
      <c r="H471" s="20">
        <f t="shared" si="58"/>
        <v>0</v>
      </c>
      <c r="I471" s="9">
        <f t="shared" si="59"/>
        <v>4.3074370097582939E-5</v>
      </c>
      <c r="J471" s="9">
        <f t="shared" si="60"/>
        <v>-3.5998535156249997E-2</v>
      </c>
      <c r="K471" s="9"/>
      <c r="L471" s="9">
        <f t="shared" si="64"/>
        <v>0</v>
      </c>
      <c r="M471" s="9">
        <f t="shared" si="63"/>
        <v>535.11968023192776</v>
      </c>
      <c r="N471" s="9"/>
      <c r="O471" s="9"/>
      <c r="P471" s="9">
        <f t="shared" si="65"/>
        <v>551.77184369232862</v>
      </c>
      <c r="Q471" s="9"/>
      <c r="R471" s="10"/>
      <c r="S471" s="10"/>
      <c r="T471" s="9"/>
      <c r="U471" s="10"/>
    </row>
    <row r="472" spans="2:21" x14ac:dyDescent="0.25">
      <c r="B472" s="6">
        <f t="shared" si="62"/>
        <v>40626.591828702971</v>
      </c>
      <c r="C472">
        <f>LOOKUP(B472,Data!$A$6:$A$1806,Data!B$6:B$1806)</f>
        <v>59.984001159667969</v>
      </c>
      <c r="D472" s="9">
        <f>LOOKUP(B472,Data!$A$6:$A$1806,Data!C$6:C$1806)</f>
        <v>551.30029296875</v>
      </c>
      <c r="G472">
        <f t="shared" si="61"/>
        <v>550</v>
      </c>
      <c r="H472" s="20">
        <f t="shared" si="58"/>
        <v>0</v>
      </c>
      <c r="I472" s="9">
        <f t="shared" si="59"/>
        <v>3.747470198489716E-5</v>
      </c>
      <c r="J472" s="9">
        <f t="shared" si="60"/>
        <v>-3.8397216796875001E-2</v>
      </c>
      <c r="K472" s="9"/>
      <c r="L472" s="9">
        <f t="shared" si="64"/>
        <v>0</v>
      </c>
      <c r="M472" s="9">
        <f t="shared" si="63"/>
        <v>535.1196746322596</v>
      </c>
      <c r="N472" s="9"/>
      <c r="O472" s="9"/>
      <c r="P472" s="9">
        <f t="shared" si="65"/>
        <v>551.77184369232862</v>
      </c>
      <c r="Q472" s="9"/>
      <c r="R472" s="10"/>
      <c r="S472" s="10"/>
      <c r="T472" s="9"/>
      <c r="U472" s="10"/>
    </row>
    <row r="473" spans="2:21" x14ac:dyDescent="0.25">
      <c r="B473" s="6">
        <f t="shared" si="62"/>
        <v>40626.591851851117</v>
      </c>
      <c r="C473">
        <f>LOOKUP(B473,Data!$A$6:$A$1806,Data!B$6:B$1806)</f>
        <v>59.984001159667969</v>
      </c>
      <c r="D473" s="9">
        <f>LOOKUP(B473,Data!$A$6:$A$1806,Data!C$6:C$1806)</f>
        <v>551.30029296875</v>
      </c>
      <c r="G473">
        <f t="shared" si="61"/>
        <v>550</v>
      </c>
      <c r="H473" s="20">
        <f t="shared" si="58"/>
        <v>0</v>
      </c>
      <c r="I473" s="9">
        <f t="shared" si="59"/>
        <v>3.2602990726860526E-5</v>
      </c>
      <c r="J473" s="9">
        <f t="shared" si="60"/>
        <v>-3.8397216796875001E-2</v>
      </c>
      <c r="K473" s="9"/>
      <c r="L473" s="9">
        <f t="shared" si="64"/>
        <v>0</v>
      </c>
      <c r="M473" s="9">
        <f t="shared" si="63"/>
        <v>535.11966976054839</v>
      </c>
      <c r="N473" s="9"/>
      <c r="O473" s="9"/>
      <c r="P473" s="9">
        <f t="shared" si="65"/>
        <v>551.77184369232862</v>
      </c>
      <c r="Q473" s="9"/>
      <c r="R473" s="10"/>
      <c r="S473" s="10"/>
      <c r="T473" s="9"/>
      <c r="U473" s="10"/>
    </row>
    <row r="474" spans="2:21" x14ac:dyDescent="0.25">
      <c r="B474" s="6">
        <f t="shared" si="62"/>
        <v>40626.591874999263</v>
      </c>
      <c r="C474">
        <f>LOOKUP(B474,Data!$A$6:$A$1806,Data!B$6:B$1806)</f>
        <v>59.979999542236328</v>
      </c>
      <c r="D474" s="9">
        <f>LOOKUP(B474,Data!$A$6:$A$1806,Data!C$6:C$1806)</f>
        <v>551.7938232421875</v>
      </c>
      <c r="G474">
        <f t="shared" si="61"/>
        <v>550</v>
      </c>
      <c r="H474" s="20">
        <f t="shared" si="58"/>
        <v>0.55321883004342287</v>
      </c>
      <c r="I474" s="9">
        <f t="shared" si="59"/>
        <v>7.194681250757734E-2</v>
      </c>
      <c r="J474" s="9">
        <f t="shared" si="60"/>
        <v>-4.8001098632812496E-2</v>
      </c>
      <c r="K474" s="9"/>
      <c r="L474" s="9">
        <f t="shared" si="64"/>
        <v>0</v>
      </c>
      <c r="M474" s="9">
        <f t="shared" si="63"/>
        <v>535.19158397006527</v>
      </c>
      <c r="N474" s="9"/>
      <c r="O474" s="9"/>
      <c r="P474" s="9">
        <f t="shared" si="65"/>
        <v>551.77184369232862</v>
      </c>
      <c r="Q474" s="9"/>
      <c r="R474" s="10"/>
      <c r="S474" s="10"/>
      <c r="T474" s="9"/>
      <c r="U474" s="10"/>
    </row>
    <row r="475" spans="2:21" x14ac:dyDescent="0.25">
      <c r="B475" s="6">
        <f t="shared" si="62"/>
        <v>40626.59189814741</v>
      </c>
      <c r="C475">
        <f>LOOKUP(B475,Data!$A$6:$A$1806,Data!B$6:B$1806)</f>
        <v>59.978000640869141</v>
      </c>
      <c r="D475" s="9">
        <f>LOOKUP(B475,Data!$A$6:$A$1806,Data!C$6:C$1806)</f>
        <v>551.7938232421875</v>
      </c>
      <c r="G475">
        <f t="shared" si="61"/>
        <v>550</v>
      </c>
      <c r="H475" s="20">
        <f t="shared" si="58"/>
        <v>0.92177255178432971</v>
      </c>
      <c r="I475" s="9">
        <f t="shared" si="59"/>
        <v>0.18242415861355515</v>
      </c>
      <c r="J475" s="9">
        <f t="shared" si="60"/>
        <v>-5.2798461914062497E-2</v>
      </c>
      <c r="K475" s="9"/>
      <c r="L475" s="9">
        <f t="shared" si="64"/>
        <v>0</v>
      </c>
      <c r="M475" s="9">
        <f t="shared" si="63"/>
        <v>535.30206131617126</v>
      </c>
      <c r="N475" s="9"/>
      <c r="O475" s="9"/>
      <c r="P475" s="9">
        <f t="shared" si="65"/>
        <v>551.77184369232862</v>
      </c>
      <c r="Q475" s="9"/>
      <c r="R475" s="10"/>
      <c r="S475" s="10"/>
      <c r="T475" s="9"/>
      <c r="U475" s="10"/>
    </row>
    <row r="476" spans="2:21" x14ac:dyDescent="0.25">
      <c r="B476" s="6">
        <f t="shared" si="62"/>
        <v>40626.591921295556</v>
      </c>
      <c r="C476">
        <f>LOOKUP(B476,Data!$A$6:$A$1806,Data!B$6:B$1806)</f>
        <v>59.977001190185547</v>
      </c>
      <c r="D476" s="9">
        <f>LOOKUP(B476,Data!$A$6:$A$1806,Data!C$6:C$1806)</f>
        <v>550.3602294921875</v>
      </c>
      <c r="G476">
        <f t="shared" si="61"/>
        <v>550</v>
      </c>
      <c r="H476" s="20">
        <f t="shared" si="58"/>
        <v>1.1060494126547833</v>
      </c>
      <c r="I476" s="9">
        <f t="shared" si="59"/>
        <v>0.30249544163891484</v>
      </c>
      <c r="J476" s="9">
        <f t="shared" si="60"/>
        <v>-5.5197143554687501E-2</v>
      </c>
      <c r="K476" s="9"/>
      <c r="L476" s="9">
        <f t="shared" si="64"/>
        <v>0</v>
      </c>
      <c r="M476" s="9">
        <f t="shared" si="63"/>
        <v>535.42213259919663</v>
      </c>
      <c r="N476" s="9"/>
      <c r="O476" s="9"/>
      <c r="P476" s="9">
        <f t="shared" si="65"/>
        <v>551.77184369232862</v>
      </c>
      <c r="Q476" s="9"/>
      <c r="R476" s="10"/>
      <c r="S476" s="10"/>
      <c r="T476" s="9"/>
      <c r="U476" s="10"/>
    </row>
    <row r="477" spans="2:21" x14ac:dyDescent="0.25">
      <c r="B477" s="6">
        <f t="shared" si="62"/>
        <v>40626.591944443702</v>
      </c>
      <c r="C477">
        <f>LOOKUP(B477,Data!$A$6:$A$1806,Data!B$6:B$1806)</f>
        <v>59.979000091552734</v>
      </c>
      <c r="D477" s="9">
        <f>LOOKUP(B477,Data!$A$6:$A$1806,Data!C$6:C$1806)</f>
        <v>550.3602294921875</v>
      </c>
      <c r="G477">
        <f t="shared" si="61"/>
        <v>550</v>
      </c>
      <c r="H477" s="20">
        <f t="shared" si="58"/>
        <v>0.73749569091387623</v>
      </c>
      <c r="I477" s="9">
        <f t="shared" si="59"/>
        <v>0.35904547404465981</v>
      </c>
      <c r="J477" s="9">
        <f t="shared" si="60"/>
        <v>-5.03997802734375E-2</v>
      </c>
      <c r="K477" s="9"/>
      <c r="L477" s="9">
        <f t="shared" si="64"/>
        <v>0</v>
      </c>
      <c r="M477" s="9">
        <f t="shared" si="63"/>
        <v>535.4786826316024</v>
      </c>
      <c r="N477" s="9"/>
      <c r="O477" s="9"/>
      <c r="P477" s="9">
        <f t="shared" si="65"/>
        <v>551.77184369232862</v>
      </c>
      <c r="Q477" s="9"/>
      <c r="R477" s="10"/>
      <c r="S477" s="10"/>
      <c r="T477" s="9"/>
      <c r="U477" s="10"/>
    </row>
    <row r="478" spans="2:21" x14ac:dyDescent="0.25">
      <c r="B478" s="6">
        <f t="shared" si="62"/>
        <v>40626.591967591849</v>
      </c>
      <c r="C478">
        <f>LOOKUP(B478,Data!$A$6:$A$1806,Data!B$6:B$1806)</f>
        <v>59.976001739501953</v>
      </c>
      <c r="D478" s="9">
        <f>LOOKUP(B478,Data!$A$6:$A$1806,Data!C$6:C$1806)</f>
        <v>551.4058837890625</v>
      </c>
      <c r="G478">
        <f t="shared" si="61"/>
        <v>550</v>
      </c>
      <c r="H478" s="20">
        <f t="shared" si="58"/>
        <v>1.2903262735252365</v>
      </c>
      <c r="I478" s="9">
        <f t="shared" si="59"/>
        <v>0.48011197797713479</v>
      </c>
      <c r="J478" s="9">
        <f t="shared" si="60"/>
        <v>-5.7595825195312499E-2</v>
      </c>
      <c r="K478" s="9"/>
      <c r="L478" s="9">
        <f t="shared" si="64"/>
        <v>0</v>
      </c>
      <c r="M478" s="9">
        <f t="shared" si="63"/>
        <v>535.59974913553492</v>
      </c>
      <c r="N478" s="9"/>
      <c r="O478" s="9"/>
      <c r="P478" s="9">
        <f t="shared" si="65"/>
        <v>551.77184369232862</v>
      </c>
      <c r="Q478" s="9"/>
      <c r="R478" s="10"/>
      <c r="S478" s="10"/>
      <c r="T478" s="9"/>
      <c r="U478" s="10"/>
    </row>
    <row r="479" spans="2:21" x14ac:dyDescent="0.25">
      <c r="B479" s="6">
        <f t="shared" si="62"/>
        <v>40626.591990739995</v>
      </c>
      <c r="C479">
        <f>LOOKUP(B479,Data!$A$6:$A$1806,Data!B$6:B$1806)</f>
        <v>59.971000671386719</v>
      </c>
      <c r="D479" s="9">
        <f>LOOKUP(B479,Data!$A$6:$A$1806,Data!C$6:C$1806)</f>
        <v>551.4058837890625</v>
      </c>
      <c r="G479">
        <f t="shared" si="61"/>
        <v>550</v>
      </c>
      <c r="H479" s="20">
        <f t="shared" si="58"/>
        <v>2.2124139246747188</v>
      </c>
      <c r="I479" s="9">
        <f t="shared" si="59"/>
        <v>0.70531123104782067</v>
      </c>
      <c r="J479" s="9">
        <f t="shared" si="60"/>
        <v>-6.9598388671874997E-2</v>
      </c>
      <c r="K479" s="9"/>
      <c r="L479" s="9">
        <f t="shared" si="64"/>
        <v>0</v>
      </c>
      <c r="M479" s="9">
        <f t="shared" si="63"/>
        <v>535.82494838860566</v>
      </c>
      <c r="N479" s="9"/>
      <c r="O479" s="9"/>
      <c r="P479" s="9">
        <f t="shared" si="65"/>
        <v>551.77184369232862</v>
      </c>
      <c r="Q479" s="9"/>
      <c r="R479" s="10"/>
      <c r="S479" s="10"/>
      <c r="T479" s="9"/>
      <c r="U479" s="10"/>
    </row>
    <row r="480" spans="2:21" x14ac:dyDescent="0.25">
      <c r="B480" s="6">
        <f t="shared" si="62"/>
        <v>40626.592013888141</v>
      </c>
      <c r="C480">
        <f>LOOKUP(B480,Data!$A$6:$A$1806,Data!B$6:B$1806)</f>
        <v>59.971000671386719</v>
      </c>
      <c r="D480" s="9">
        <f>LOOKUP(B480,Data!$A$6:$A$1806,Data!C$6:C$1806)</f>
        <v>550.72222900390625</v>
      </c>
      <c r="G480">
        <f t="shared" si="61"/>
        <v>550</v>
      </c>
      <c r="H480" s="20">
        <f t="shared" si="58"/>
        <v>2.2124139246747188</v>
      </c>
      <c r="I480" s="9">
        <f t="shared" si="59"/>
        <v>0.90123458121931743</v>
      </c>
      <c r="J480" s="9">
        <f t="shared" si="60"/>
        <v>-6.9598388671874997E-2</v>
      </c>
      <c r="K480" s="9"/>
      <c r="L480" s="9">
        <f t="shared" si="64"/>
        <v>0</v>
      </c>
      <c r="M480" s="9">
        <f t="shared" si="63"/>
        <v>536.02087173877715</v>
      </c>
      <c r="N480" s="9"/>
      <c r="O480" s="9"/>
      <c r="P480" s="9">
        <f t="shared" si="65"/>
        <v>551.77184369232862</v>
      </c>
      <c r="Q480" s="9"/>
      <c r="R480" s="10"/>
      <c r="S480" s="10"/>
      <c r="T480" s="9"/>
      <c r="U480" s="10"/>
    </row>
    <row r="481" spans="2:21" x14ac:dyDescent="0.25">
      <c r="B481" s="6">
        <f t="shared" si="62"/>
        <v>40626.592037036287</v>
      </c>
      <c r="C481">
        <f>LOOKUP(B481,Data!$A$6:$A$1806,Data!B$6:B$1806)</f>
        <v>59.9739990234375</v>
      </c>
      <c r="D481" s="9">
        <f>LOOKUP(B481,Data!$A$6:$A$1806,Data!C$6:C$1806)</f>
        <v>550.72222900390625</v>
      </c>
      <c r="G481">
        <f t="shared" si="61"/>
        <v>550</v>
      </c>
      <c r="H481" s="20">
        <f t="shared" si="58"/>
        <v>1.6595833420633588</v>
      </c>
      <c r="I481" s="9">
        <f t="shared" si="59"/>
        <v>0.99981992012904275</v>
      </c>
      <c r="J481" s="9">
        <f t="shared" si="60"/>
        <v>-6.2402343749999999E-2</v>
      </c>
      <c r="K481" s="9"/>
      <c r="L481" s="9">
        <f t="shared" si="64"/>
        <v>0</v>
      </c>
      <c r="M481" s="9">
        <f t="shared" si="63"/>
        <v>536.11945707768689</v>
      </c>
      <c r="N481" s="9"/>
      <c r="O481" s="9"/>
      <c r="P481" s="9">
        <f t="shared" si="65"/>
        <v>551.77184369232862</v>
      </c>
      <c r="Q481" s="9"/>
      <c r="R481" s="10"/>
      <c r="S481" s="10"/>
      <c r="T481" s="9"/>
      <c r="U481" s="10"/>
    </row>
    <row r="482" spans="2:21" x14ac:dyDescent="0.25">
      <c r="B482" s="6">
        <f t="shared" si="62"/>
        <v>40626.592060184434</v>
      </c>
      <c r="C482">
        <f>LOOKUP(B482,Data!$A$6:$A$1806,Data!B$6:B$1806)</f>
        <v>59.979999542236328</v>
      </c>
      <c r="D482" s="9">
        <f>LOOKUP(B482,Data!$A$6:$A$1806,Data!C$6:C$1806)</f>
        <v>549.7406005859375</v>
      </c>
      <c r="G482">
        <f t="shared" si="61"/>
        <v>550</v>
      </c>
      <c r="H482" s="20">
        <f t="shared" si="58"/>
        <v>0.55321883004342287</v>
      </c>
      <c r="I482" s="9">
        <f t="shared" si="59"/>
        <v>0.94176177841791209</v>
      </c>
      <c r="J482" s="9">
        <f t="shared" si="60"/>
        <v>-4.8001098632812496E-2</v>
      </c>
      <c r="K482" s="9"/>
      <c r="L482" s="9">
        <f t="shared" si="64"/>
        <v>0</v>
      </c>
      <c r="M482" s="9">
        <f t="shared" si="63"/>
        <v>536.06139893597572</v>
      </c>
      <c r="N482" s="9"/>
      <c r="O482" s="9"/>
      <c r="P482" s="9">
        <f t="shared" si="65"/>
        <v>551.77184369232862</v>
      </c>
      <c r="Q482" s="9"/>
      <c r="R482" s="10"/>
      <c r="S482" s="10"/>
      <c r="T482" s="9"/>
      <c r="U482" s="10"/>
    </row>
    <row r="483" spans="2:21" x14ac:dyDescent="0.25">
      <c r="B483" s="6">
        <f t="shared" si="62"/>
        <v>40626.59208333258</v>
      </c>
      <c r="C483">
        <f>LOOKUP(B483,Data!$A$6:$A$1806,Data!B$6:B$1806)</f>
        <v>59.984001159667969</v>
      </c>
      <c r="D483" s="9">
        <f>LOOKUP(B483,Data!$A$6:$A$1806,Data!C$6:C$1806)</f>
        <v>549.7406005859375</v>
      </c>
      <c r="G483">
        <f t="shared" si="61"/>
        <v>550</v>
      </c>
      <c r="H483" s="20">
        <f t="shared" si="58"/>
        <v>0</v>
      </c>
      <c r="I483" s="9">
        <f t="shared" si="59"/>
        <v>0.81933274722358351</v>
      </c>
      <c r="J483" s="9">
        <f t="shared" si="60"/>
        <v>-3.8397216796875001E-2</v>
      </c>
      <c r="K483" s="9"/>
      <c r="L483" s="9">
        <f t="shared" si="64"/>
        <v>0</v>
      </c>
      <c r="M483" s="9">
        <f t="shared" si="63"/>
        <v>535.9389699047814</v>
      </c>
      <c r="N483" s="9"/>
      <c r="O483" s="9"/>
      <c r="P483" s="9">
        <f t="shared" si="65"/>
        <v>551.77184369232862</v>
      </c>
      <c r="Q483" s="9"/>
      <c r="R483" s="10"/>
      <c r="S483" s="10"/>
      <c r="T483" s="9"/>
      <c r="U483" s="10"/>
    </row>
    <row r="484" spans="2:21" x14ac:dyDescent="0.25">
      <c r="B484" s="6">
        <f t="shared" si="62"/>
        <v>40626.592106480726</v>
      </c>
      <c r="C484">
        <f>LOOKUP(B484,Data!$A$6:$A$1806,Data!B$6:B$1806)</f>
        <v>59.987998962402344</v>
      </c>
      <c r="D484" s="9">
        <f>LOOKUP(B484,Data!$A$6:$A$1806,Data!C$6:C$1806)</f>
        <v>550.2886962890625</v>
      </c>
      <c r="G484">
        <f t="shared" si="61"/>
        <v>550</v>
      </c>
      <c r="H484" s="20">
        <f t="shared" si="58"/>
        <v>0</v>
      </c>
      <c r="I484" s="9">
        <f t="shared" si="59"/>
        <v>0.71281949008451762</v>
      </c>
      <c r="J484" s="9">
        <f t="shared" si="60"/>
        <v>-2.8802490234374999E-2</v>
      </c>
      <c r="K484" s="9"/>
      <c r="L484" s="9">
        <f t="shared" si="64"/>
        <v>0</v>
      </c>
      <c r="M484" s="9">
        <f t="shared" si="63"/>
        <v>535.83245664764229</v>
      </c>
      <c r="N484" s="9"/>
      <c r="O484" s="9"/>
      <c r="P484" s="9">
        <f t="shared" si="65"/>
        <v>551.77184369232862</v>
      </c>
      <c r="Q484" s="9"/>
      <c r="R484" s="10"/>
      <c r="S484" s="10"/>
      <c r="T484" s="9"/>
      <c r="U484" s="10"/>
    </row>
    <row r="485" spans="2:21" x14ac:dyDescent="0.25">
      <c r="B485" s="6">
        <f t="shared" si="62"/>
        <v>40626.592129628872</v>
      </c>
      <c r="C485">
        <f>LOOKUP(B485,Data!$A$6:$A$1806,Data!B$6:B$1806)</f>
        <v>59.992000579833984</v>
      </c>
      <c r="D485" s="9">
        <f>LOOKUP(B485,Data!$A$6:$A$1806,Data!C$6:C$1806)</f>
        <v>550.2886962890625</v>
      </c>
      <c r="G485">
        <f t="shared" si="61"/>
        <v>550</v>
      </c>
      <c r="H485" s="20">
        <f t="shared" si="58"/>
        <v>0</v>
      </c>
      <c r="I485" s="9">
        <f t="shared" si="59"/>
        <v>0.6201529563735303</v>
      </c>
      <c r="J485" s="9">
        <f t="shared" si="60"/>
        <v>-1.9198608398437501E-2</v>
      </c>
      <c r="K485" s="9"/>
      <c r="L485" s="9">
        <f t="shared" si="64"/>
        <v>0</v>
      </c>
      <c r="M485" s="9">
        <f t="shared" si="63"/>
        <v>535.73979011393135</v>
      </c>
      <c r="N485" s="9"/>
      <c r="O485" s="9"/>
      <c r="P485" s="9">
        <f t="shared" si="65"/>
        <v>551.77184369232862</v>
      </c>
      <c r="Q485" s="9"/>
      <c r="R485" s="10"/>
      <c r="S485" s="10"/>
      <c r="T485" s="9"/>
      <c r="U485" s="10"/>
    </row>
    <row r="486" spans="2:21" x14ac:dyDescent="0.25">
      <c r="B486" s="6">
        <f t="shared" si="62"/>
        <v>40626.592152777019</v>
      </c>
      <c r="C486">
        <f>LOOKUP(B486,Data!$A$6:$A$1806,Data!B$6:B$1806)</f>
        <v>59.997001647949219</v>
      </c>
      <c r="D486" s="9">
        <f>LOOKUP(B486,Data!$A$6:$A$1806,Data!C$6:C$1806)</f>
        <v>549.51849365234375</v>
      </c>
      <c r="G486">
        <f t="shared" si="61"/>
        <v>550</v>
      </c>
      <c r="H486" s="20">
        <f t="shared" si="58"/>
        <v>0</v>
      </c>
      <c r="I486" s="9">
        <f t="shared" si="59"/>
        <v>0.53953307204497136</v>
      </c>
      <c r="J486" s="9">
        <f t="shared" si="60"/>
        <v>-7.1960449218749995E-3</v>
      </c>
      <c r="K486" s="9"/>
      <c r="L486" s="9">
        <f t="shared" si="64"/>
        <v>0</v>
      </c>
      <c r="M486" s="9">
        <f t="shared" si="63"/>
        <v>535.65917022960275</v>
      </c>
      <c r="N486" s="9"/>
      <c r="O486" s="9"/>
      <c r="P486" s="9">
        <f t="shared" si="65"/>
        <v>551.77184369232862</v>
      </c>
      <c r="Q486" s="9"/>
      <c r="R486" s="10"/>
      <c r="S486" s="10"/>
      <c r="T486" s="9"/>
      <c r="U486" s="10"/>
    </row>
    <row r="487" spans="2:21" x14ac:dyDescent="0.25">
      <c r="B487" s="6">
        <f t="shared" si="62"/>
        <v>40626.592175925165</v>
      </c>
      <c r="C487">
        <f>LOOKUP(B487,Data!$A$6:$A$1806,Data!B$6:B$1806)</f>
        <v>60.002998352050781</v>
      </c>
      <c r="D487" s="9">
        <f>LOOKUP(B487,Data!$A$6:$A$1806,Data!C$6:C$1806)</f>
        <v>549.51849365234375</v>
      </c>
      <c r="G487">
        <f t="shared" si="61"/>
        <v>550</v>
      </c>
      <c r="H487" s="20">
        <f t="shared" si="58"/>
        <v>0</v>
      </c>
      <c r="I487" s="9">
        <f t="shared" si="59"/>
        <v>0.46939377267912508</v>
      </c>
      <c r="J487" s="9">
        <f t="shared" si="60"/>
        <v>7.1960449218749995E-3</v>
      </c>
      <c r="K487" s="9"/>
      <c r="L487" s="9">
        <f t="shared" si="64"/>
        <v>0</v>
      </c>
      <c r="M487" s="9">
        <f t="shared" si="63"/>
        <v>535.58903093023696</v>
      </c>
      <c r="N487" s="9"/>
      <c r="O487" s="9"/>
      <c r="P487" s="9">
        <f t="shared" si="65"/>
        <v>551.77184369232862</v>
      </c>
      <c r="Q487" s="9"/>
      <c r="R487" s="10"/>
      <c r="S487" s="10"/>
      <c r="T487" s="9"/>
      <c r="U487" s="10"/>
    </row>
    <row r="488" spans="2:21" x14ac:dyDescent="0.25">
      <c r="B488" s="6">
        <f t="shared" si="62"/>
        <v>40626.592199073311</v>
      </c>
      <c r="C488">
        <f>LOOKUP(B488,Data!$A$6:$A$1806,Data!B$6:B$1806)</f>
        <v>60.006999969482422</v>
      </c>
      <c r="D488" s="9">
        <f>LOOKUP(B488,Data!$A$6:$A$1806,Data!C$6:C$1806)</f>
        <v>549.03082275390625</v>
      </c>
      <c r="G488">
        <f t="shared" si="61"/>
        <v>550</v>
      </c>
      <c r="H488" s="20">
        <f t="shared" si="58"/>
        <v>0</v>
      </c>
      <c r="I488" s="9">
        <f t="shared" si="59"/>
        <v>0.40837258223083883</v>
      </c>
      <c r="J488" s="9">
        <f t="shared" si="60"/>
        <v>1.67999267578125E-2</v>
      </c>
      <c r="K488" s="9"/>
      <c r="L488" s="9">
        <f t="shared" si="64"/>
        <v>0</v>
      </c>
      <c r="M488" s="9">
        <f t="shared" si="63"/>
        <v>535.52800973978867</v>
      </c>
      <c r="N488" s="9"/>
      <c r="O488" s="9"/>
      <c r="P488" s="9">
        <f t="shared" si="65"/>
        <v>551.77184369232862</v>
      </c>
      <c r="Q488" s="9"/>
      <c r="R488" s="10"/>
      <c r="S488" s="10"/>
      <c r="T488" s="9"/>
      <c r="U488" s="10"/>
    </row>
    <row r="489" spans="2:21" x14ac:dyDescent="0.25">
      <c r="B489" s="6">
        <f t="shared" si="62"/>
        <v>40626.592222221458</v>
      </c>
      <c r="C489">
        <f>LOOKUP(B489,Data!$A$6:$A$1806,Data!B$6:B$1806)</f>
        <v>60.009998321533203</v>
      </c>
      <c r="D489" s="9">
        <f>LOOKUP(B489,Data!$A$6:$A$1806,Data!C$6:C$1806)</f>
        <v>549.03082275390625</v>
      </c>
      <c r="G489">
        <f t="shared" si="61"/>
        <v>550</v>
      </c>
      <c r="H489" s="20">
        <f t="shared" si="58"/>
        <v>0</v>
      </c>
      <c r="I489" s="9">
        <f t="shared" si="59"/>
        <v>0.35528414654082979</v>
      </c>
      <c r="J489" s="9">
        <f t="shared" si="60"/>
        <v>2.3995971679687499E-2</v>
      </c>
      <c r="K489" s="9"/>
      <c r="L489" s="9">
        <f t="shared" si="64"/>
        <v>0</v>
      </c>
      <c r="M489" s="9">
        <f t="shared" si="63"/>
        <v>535.47492130409864</v>
      </c>
      <c r="N489" s="9"/>
      <c r="O489" s="9"/>
      <c r="P489" s="9">
        <f t="shared" si="65"/>
        <v>551.77184369232862</v>
      </c>
      <c r="Q489" s="9"/>
      <c r="R489" s="10"/>
      <c r="S489" s="10"/>
      <c r="T489" s="9"/>
      <c r="U489" s="10"/>
    </row>
    <row r="490" spans="2:21" x14ac:dyDescent="0.25">
      <c r="B490" s="6">
        <f t="shared" si="62"/>
        <v>40626.592245369604</v>
      </c>
      <c r="C490">
        <f>LOOKUP(B490,Data!$A$6:$A$1806,Data!B$6:B$1806)</f>
        <v>60.01300048828125</v>
      </c>
      <c r="D490" s="9">
        <f>LOOKUP(B490,Data!$A$6:$A$1806,Data!C$6:C$1806)</f>
        <v>549.86639404296875</v>
      </c>
      <c r="G490">
        <f t="shared" si="61"/>
        <v>550</v>
      </c>
      <c r="H490" s="20">
        <f t="shared" si="58"/>
        <v>0</v>
      </c>
      <c r="I490" s="9">
        <f t="shared" si="59"/>
        <v>0.30909720749052194</v>
      </c>
      <c r="J490" s="9">
        <f t="shared" si="60"/>
        <v>3.1201171874999999E-2</v>
      </c>
      <c r="K490" s="9"/>
      <c r="L490" s="9">
        <f t="shared" si="64"/>
        <v>0</v>
      </c>
      <c r="M490" s="9">
        <f t="shared" si="63"/>
        <v>535.42873436504829</v>
      </c>
      <c r="N490" s="9"/>
      <c r="O490" s="9"/>
      <c r="P490" s="9">
        <f t="shared" si="65"/>
        <v>551.77184369232862</v>
      </c>
      <c r="Q490" s="9"/>
      <c r="R490" s="10"/>
      <c r="S490" s="10"/>
      <c r="T490" s="9"/>
      <c r="U490" s="10"/>
    </row>
    <row r="491" spans="2:21" x14ac:dyDescent="0.25">
      <c r="B491" s="6">
        <f t="shared" si="62"/>
        <v>40626.59226851775</v>
      </c>
      <c r="C491">
        <f>LOOKUP(B491,Data!$A$6:$A$1806,Data!B$6:B$1806)</f>
        <v>60.014999389648438</v>
      </c>
      <c r="D491" s="9">
        <f>LOOKUP(B491,Data!$A$6:$A$1806,Data!C$6:C$1806)</f>
        <v>549.86639404296875</v>
      </c>
      <c r="G491">
        <f t="shared" si="61"/>
        <v>550</v>
      </c>
      <c r="H491" s="20">
        <f t="shared" ref="H491:H529" si="66">IF(ABS(C491-L$2)&lt;L$5,0,(IF((C491-L$2)&gt;0,((C491-L$2-L$5)/((L$4*L$2)-L$5)*L$14*-1),((C491-L$2+L$5)/((L$4*L$2)-L$5)*L$14*-1))))</f>
        <v>0</v>
      </c>
      <c r="I491" s="9">
        <f t="shared" ref="I491:I529" si="67">L$13*H491+(1-L$13)*I490</f>
        <v>0.2689145705167541</v>
      </c>
      <c r="J491" s="9">
        <f t="shared" ref="J491:J529" si="68">(C491-L$2)*10*L$12</f>
        <v>3.5998535156249997E-2</v>
      </c>
      <c r="K491" s="9"/>
      <c r="L491" s="9">
        <f t="shared" si="64"/>
        <v>0</v>
      </c>
      <c r="M491" s="9">
        <f t="shared" si="63"/>
        <v>535.3885517280745</v>
      </c>
      <c r="N491" s="9"/>
      <c r="O491" s="9"/>
      <c r="P491" s="9">
        <f t="shared" si="65"/>
        <v>551.77184369232862</v>
      </c>
      <c r="Q491" s="9"/>
      <c r="R491" s="10"/>
      <c r="S491" s="10"/>
      <c r="T491" s="9"/>
      <c r="U491" s="10"/>
    </row>
    <row r="492" spans="2:21" x14ac:dyDescent="0.25">
      <c r="B492" s="6">
        <f t="shared" si="62"/>
        <v>40626.592291665896</v>
      </c>
      <c r="C492">
        <f>LOOKUP(B492,Data!$A$6:$A$1806,Data!B$6:B$1806)</f>
        <v>60.018001556396484</v>
      </c>
      <c r="D492" s="9">
        <f>LOOKUP(B492,Data!$A$6:$A$1806,Data!C$6:C$1806)</f>
        <v>550.14166259765625</v>
      </c>
      <c r="G492">
        <f t="shared" ref="G492:G524" si="69">L$14</f>
        <v>550</v>
      </c>
      <c r="H492" s="20">
        <f t="shared" si="66"/>
        <v>-0.18466510830251612</v>
      </c>
      <c r="I492" s="9">
        <f t="shared" si="67"/>
        <v>0.20994921227024896</v>
      </c>
      <c r="J492" s="9">
        <f t="shared" si="68"/>
        <v>4.3203735351562501E-2</v>
      </c>
      <c r="K492" s="9"/>
      <c r="L492" s="9">
        <f t="shared" si="64"/>
        <v>0</v>
      </c>
      <c r="M492" s="9">
        <f t="shared" si="63"/>
        <v>535.32958636982801</v>
      </c>
      <c r="N492" s="9"/>
      <c r="O492" s="9"/>
      <c r="P492" s="9">
        <f t="shared" si="65"/>
        <v>551.77184369232862</v>
      </c>
      <c r="Q492" s="9"/>
      <c r="R492" s="10"/>
      <c r="S492" s="10"/>
      <c r="T492" s="9"/>
      <c r="U492" s="10"/>
    </row>
    <row r="493" spans="2:21" x14ac:dyDescent="0.25">
      <c r="B493" s="6">
        <f t="shared" si="62"/>
        <v>40626.592314814043</v>
      </c>
      <c r="C493">
        <f>LOOKUP(B493,Data!$A$6:$A$1806,Data!B$6:B$1806)</f>
        <v>60.021999359130859</v>
      </c>
      <c r="D493" s="9">
        <f>LOOKUP(B493,Data!$A$6:$A$1806,Data!C$6:C$1806)</f>
        <v>550.14166259765625</v>
      </c>
      <c r="G493">
        <f t="shared" si="69"/>
        <v>550</v>
      </c>
      <c r="H493" s="20">
        <f t="shared" si="66"/>
        <v>-0.92177255178432971</v>
      </c>
      <c r="I493" s="9">
        <f t="shared" si="67"/>
        <v>6.2825382943153735E-2</v>
      </c>
      <c r="J493" s="9">
        <f t="shared" si="68"/>
        <v>5.2798461914062497E-2</v>
      </c>
      <c r="K493" s="9"/>
      <c r="L493" s="9">
        <f t="shared" si="64"/>
        <v>0</v>
      </c>
      <c r="M493" s="9">
        <f t="shared" si="63"/>
        <v>535.18246254050086</v>
      </c>
      <c r="N493" s="9"/>
      <c r="O493" s="9"/>
      <c r="P493" s="9">
        <f t="shared" si="65"/>
        <v>551.77184369232862</v>
      </c>
      <c r="Q493" s="9"/>
      <c r="R493" s="10"/>
      <c r="S493" s="10"/>
      <c r="T493" s="9"/>
      <c r="U493" s="10"/>
    </row>
    <row r="494" spans="2:21" x14ac:dyDescent="0.25">
      <c r="B494" s="6">
        <f t="shared" ref="B494:B529" si="70">B493+TIME(0,0,$B$1)</f>
        <v>40626.592337962189</v>
      </c>
      <c r="C494">
        <f>LOOKUP(B494,Data!$A$6:$A$1806,Data!B$6:B$1806)</f>
        <v>60.0260009765625</v>
      </c>
      <c r="D494" s="9">
        <f>LOOKUP(B494,Data!$A$6:$A$1806,Data!C$6:C$1806)</f>
        <v>550.14166259765625</v>
      </c>
      <c r="G494">
        <f t="shared" si="69"/>
        <v>550</v>
      </c>
      <c r="H494" s="20">
        <f t="shared" si="66"/>
        <v>-1.6595833420633588</v>
      </c>
      <c r="I494" s="9">
        <f t="shared" si="67"/>
        <v>-0.1610877513076929</v>
      </c>
      <c r="J494" s="9">
        <f t="shared" si="68"/>
        <v>6.2402343749999999E-2</v>
      </c>
      <c r="K494" s="9"/>
      <c r="L494" s="9">
        <f t="shared" si="64"/>
        <v>0</v>
      </c>
      <c r="M494" s="9">
        <f t="shared" si="63"/>
        <v>534.95854940624997</v>
      </c>
      <c r="N494" s="9"/>
      <c r="O494" s="9"/>
      <c r="P494" s="9">
        <f t="shared" si="65"/>
        <v>551.77184369232862</v>
      </c>
      <c r="Q494" s="9"/>
      <c r="R494" s="10"/>
      <c r="S494" s="10"/>
      <c r="T494" s="9"/>
      <c r="U494" s="10"/>
    </row>
    <row r="495" spans="2:21" x14ac:dyDescent="0.25">
      <c r="B495" s="6">
        <f t="shared" si="70"/>
        <v>40626.592361110335</v>
      </c>
      <c r="C495">
        <f>LOOKUP(B495,Data!$A$6:$A$1806,Data!B$6:B$1806)</f>
        <v>60.025001525878906</v>
      </c>
      <c r="D495" s="9">
        <f>LOOKUP(B495,Data!$A$6:$A$1806,Data!C$6:C$1806)</f>
        <v>550.14166259765625</v>
      </c>
      <c r="G495">
        <f t="shared" si="69"/>
        <v>550</v>
      </c>
      <c r="H495" s="20">
        <f t="shared" si="66"/>
        <v>-1.4753064811929055</v>
      </c>
      <c r="I495" s="9">
        <f t="shared" si="67"/>
        <v>-0.33193618619277054</v>
      </c>
      <c r="J495" s="9">
        <f t="shared" si="68"/>
        <v>6.0003662109374994E-2</v>
      </c>
      <c r="K495" s="9"/>
      <c r="L495" s="9">
        <f t="shared" si="64"/>
        <v>0</v>
      </c>
      <c r="M495" s="9">
        <f t="shared" si="63"/>
        <v>534.78770097136487</v>
      </c>
      <c r="N495" s="9"/>
      <c r="O495" s="9"/>
      <c r="P495" s="9">
        <f t="shared" si="65"/>
        <v>551.77184369232862</v>
      </c>
      <c r="Q495" s="9"/>
      <c r="R495" s="10"/>
      <c r="S495" s="10"/>
      <c r="T495" s="9"/>
      <c r="U495" s="10"/>
    </row>
    <row r="496" spans="2:21" x14ac:dyDescent="0.25">
      <c r="B496" s="6">
        <f t="shared" si="70"/>
        <v>40626.592384258482</v>
      </c>
      <c r="C496">
        <f>LOOKUP(B496,Data!$A$6:$A$1806,Data!B$6:B$1806)</f>
        <v>60.023998260498047</v>
      </c>
      <c r="D496" s="9">
        <f>LOOKUP(B496,Data!$A$6:$A$1806,Data!C$6:C$1806)</f>
        <v>548.87200927734375</v>
      </c>
      <c r="G496">
        <f t="shared" si="69"/>
        <v>550</v>
      </c>
      <c r="H496" s="20">
        <f t="shared" si="66"/>
        <v>-1.2903262735252365</v>
      </c>
      <c r="I496" s="9">
        <f t="shared" si="67"/>
        <v>-0.45652689754599118</v>
      </c>
      <c r="J496" s="9">
        <f t="shared" si="68"/>
        <v>5.7595825195312499E-2</v>
      </c>
      <c r="K496" s="9"/>
      <c r="L496" s="9">
        <f t="shared" si="64"/>
        <v>0</v>
      </c>
      <c r="M496" s="9">
        <f t="shared" si="63"/>
        <v>534.66311026001165</v>
      </c>
      <c r="N496" s="9"/>
      <c r="O496" s="9"/>
      <c r="P496" s="9">
        <f t="shared" si="65"/>
        <v>551.77184369232862</v>
      </c>
      <c r="Q496" s="9"/>
      <c r="R496" s="10"/>
      <c r="S496" s="10"/>
      <c r="T496" s="9"/>
      <c r="U496" s="10"/>
    </row>
    <row r="497" spans="2:21" x14ac:dyDescent="0.25">
      <c r="B497" s="6">
        <f t="shared" si="70"/>
        <v>40626.592407406628</v>
      </c>
      <c r="C497">
        <f>LOOKUP(B497,Data!$A$6:$A$1806,Data!B$6:B$1806)</f>
        <v>60.020000457763672</v>
      </c>
      <c r="D497" s="9">
        <f>LOOKUP(B497,Data!$A$6:$A$1806,Data!C$6:C$1806)</f>
        <v>548.87200927734375</v>
      </c>
      <c r="G497">
        <f t="shared" si="69"/>
        <v>550</v>
      </c>
      <c r="H497" s="20">
        <f t="shared" si="66"/>
        <v>-0.55321883004342287</v>
      </c>
      <c r="I497" s="9">
        <f t="shared" si="67"/>
        <v>-0.46909684877065727</v>
      </c>
      <c r="J497" s="9">
        <f t="shared" si="68"/>
        <v>4.8001098632812496E-2</v>
      </c>
      <c r="K497" s="9"/>
      <c r="L497" s="9">
        <f t="shared" si="64"/>
        <v>0</v>
      </c>
      <c r="M497" s="9">
        <f t="shared" si="63"/>
        <v>534.65054030878696</v>
      </c>
      <c r="N497" s="9"/>
      <c r="O497" s="9"/>
      <c r="P497" s="9">
        <f t="shared" si="65"/>
        <v>551.77184369232862</v>
      </c>
      <c r="Q497" s="9"/>
      <c r="R497" s="10"/>
      <c r="S497" s="10"/>
      <c r="T497" s="9"/>
      <c r="U497" s="10"/>
    </row>
    <row r="498" spans="2:21" x14ac:dyDescent="0.25">
      <c r="B498" s="6">
        <f t="shared" si="70"/>
        <v>40626.592430554774</v>
      </c>
      <c r="C498">
        <f>LOOKUP(B498,Data!$A$6:$A$1806,Data!B$6:B$1806)</f>
        <v>60.020000457763672</v>
      </c>
      <c r="D498" s="9">
        <f>LOOKUP(B498,Data!$A$6:$A$1806,Data!C$6:C$1806)</f>
        <v>549.14593505859375</v>
      </c>
      <c r="G498">
        <f t="shared" si="69"/>
        <v>550</v>
      </c>
      <c r="H498" s="20">
        <f t="shared" si="66"/>
        <v>-0.55321883004342287</v>
      </c>
      <c r="I498" s="9">
        <f t="shared" si="67"/>
        <v>-0.48003270633611683</v>
      </c>
      <c r="J498" s="9">
        <f t="shared" si="68"/>
        <v>4.8001098632812496E-2</v>
      </c>
      <c r="K498" s="9"/>
      <c r="L498" s="9">
        <f t="shared" si="64"/>
        <v>0</v>
      </c>
      <c r="M498" s="9">
        <f t="shared" si="63"/>
        <v>534.63960445122154</v>
      </c>
      <c r="N498" s="9"/>
      <c r="O498" s="9"/>
      <c r="P498" s="9">
        <f t="shared" si="65"/>
        <v>551.77184369232862</v>
      </c>
      <c r="Q498" s="9"/>
      <c r="R498" s="10"/>
      <c r="S498" s="10"/>
      <c r="T498" s="9"/>
      <c r="U498" s="10"/>
    </row>
    <row r="499" spans="2:21" x14ac:dyDescent="0.25">
      <c r="B499" s="6">
        <f t="shared" si="70"/>
        <v>40626.59245370292</v>
      </c>
      <c r="C499">
        <f>LOOKUP(B499,Data!$A$6:$A$1806,Data!B$6:B$1806)</f>
        <v>60.020000457763672</v>
      </c>
      <c r="D499" s="9">
        <f>LOOKUP(B499,Data!$A$6:$A$1806,Data!C$6:C$1806)</f>
        <v>549.14593505859375</v>
      </c>
      <c r="G499">
        <f t="shared" si="69"/>
        <v>550</v>
      </c>
      <c r="H499" s="20">
        <f t="shared" si="66"/>
        <v>-0.55321883004342287</v>
      </c>
      <c r="I499" s="9">
        <f t="shared" si="67"/>
        <v>-0.48954690241806664</v>
      </c>
      <c r="J499" s="9">
        <f t="shared" si="68"/>
        <v>4.8001098632812496E-2</v>
      </c>
      <c r="K499" s="9"/>
      <c r="L499" s="9">
        <f t="shared" si="64"/>
        <v>0</v>
      </c>
      <c r="M499" s="9">
        <f t="shared" si="63"/>
        <v>534.63009025513963</v>
      </c>
      <c r="N499" s="9"/>
      <c r="O499" s="9"/>
      <c r="P499" s="9">
        <f t="shared" si="65"/>
        <v>551.77184369232862</v>
      </c>
      <c r="Q499" s="9"/>
      <c r="R499" s="10"/>
      <c r="S499" s="10"/>
      <c r="T499" s="9"/>
      <c r="U499" s="10"/>
    </row>
    <row r="500" spans="2:21" x14ac:dyDescent="0.25">
      <c r="B500" s="6">
        <f t="shared" si="70"/>
        <v>40626.592476851067</v>
      </c>
      <c r="C500">
        <f>LOOKUP(B500,Data!$A$6:$A$1806,Data!B$6:B$1806)</f>
        <v>60.032001495361328</v>
      </c>
      <c r="D500" s="9">
        <f>LOOKUP(B500,Data!$A$6:$A$1806,Data!C$6:C$1806)</f>
        <v>549.579833984375</v>
      </c>
      <c r="G500">
        <f t="shared" si="69"/>
        <v>550</v>
      </c>
      <c r="H500" s="20">
        <f t="shared" si="66"/>
        <v>-2.7659478540832945</v>
      </c>
      <c r="I500" s="9">
        <f t="shared" si="67"/>
        <v>-0.78547902613454634</v>
      </c>
      <c r="J500" s="9">
        <f t="shared" si="68"/>
        <v>7.6803588867187494E-2</v>
      </c>
      <c r="K500" s="9"/>
      <c r="L500" s="9">
        <f t="shared" si="64"/>
        <v>0</v>
      </c>
      <c r="M500" s="9">
        <f t="shared" si="63"/>
        <v>534.33415813142312</v>
      </c>
      <c r="N500" s="9"/>
      <c r="O500" s="9"/>
      <c r="P500" s="9">
        <f t="shared" si="65"/>
        <v>551.77184369232862</v>
      </c>
      <c r="Q500" s="9"/>
      <c r="R500" s="10"/>
      <c r="S500" s="10"/>
      <c r="T500" s="9"/>
      <c r="U500" s="10"/>
    </row>
    <row r="501" spans="2:21" x14ac:dyDescent="0.25">
      <c r="B501" s="6">
        <f t="shared" si="70"/>
        <v>40626.592499999213</v>
      </c>
      <c r="C501">
        <f>LOOKUP(B501,Data!$A$6:$A$1806,Data!B$6:B$1806)</f>
        <v>60.034000396728516</v>
      </c>
      <c r="D501" s="9">
        <f>LOOKUP(B501,Data!$A$6:$A$1806,Data!C$6:C$1806)</f>
        <v>549.579833984375</v>
      </c>
      <c r="G501">
        <f t="shared" si="69"/>
        <v>550</v>
      </c>
      <c r="H501" s="20">
        <f t="shared" si="66"/>
        <v>-3.134501575824201</v>
      </c>
      <c r="I501" s="9">
        <f t="shared" si="67"/>
        <v>-1.0908519575942015</v>
      </c>
      <c r="J501" s="9">
        <f t="shared" si="68"/>
        <v>8.1600952148437503E-2</v>
      </c>
      <c r="K501" s="9"/>
      <c r="L501" s="9">
        <f t="shared" si="64"/>
        <v>0</v>
      </c>
      <c r="M501" s="9">
        <f t="shared" si="63"/>
        <v>534.02878519996352</v>
      </c>
      <c r="N501" s="9"/>
      <c r="O501" s="9"/>
      <c r="P501" s="9">
        <f t="shared" si="65"/>
        <v>551.77184369232862</v>
      </c>
      <c r="Q501" s="9"/>
      <c r="R501" s="10"/>
      <c r="S501" s="10"/>
      <c r="T501" s="9"/>
      <c r="U501" s="10"/>
    </row>
    <row r="502" spans="2:21" x14ac:dyDescent="0.25">
      <c r="B502" s="6">
        <f t="shared" si="70"/>
        <v>40626.592523147359</v>
      </c>
      <c r="C502">
        <f>LOOKUP(B502,Data!$A$6:$A$1806,Data!B$6:B$1806)</f>
        <v>60.030998229980469</v>
      </c>
      <c r="D502" s="9">
        <f>LOOKUP(B502,Data!$A$6:$A$1806,Data!C$6:C$1806)</f>
        <v>550.1505126953125</v>
      </c>
      <c r="G502">
        <f t="shared" si="69"/>
        <v>550</v>
      </c>
      <c r="H502" s="20">
        <f t="shared" si="66"/>
        <v>-2.5809676464156257</v>
      </c>
      <c r="I502" s="9">
        <f t="shared" si="67"/>
        <v>-1.2845669971409865</v>
      </c>
      <c r="J502" s="9">
        <f t="shared" si="68"/>
        <v>7.4395751953124992E-2</v>
      </c>
      <c r="K502" s="9"/>
      <c r="L502" s="9">
        <f t="shared" si="64"/>
        <v>0</v>
      </c>
      <c r="M502" s="9">
        <f t="shared" si="63"/>
        <v>533.83507016041676</v>
      </c>
      <c r="N502" s="9"/>
      <c r="O502" s="9"/>
      <c r="P502" s="9">
        <f t="shared" si="65"/>
        <v>551.77184369232862</v>
      </c>
      <c r="Q502" s="9"/>
      <c r="R502" s="10"/>
      <c r="S502" s="10"/>
      <c r="T502" s="9"/>
      <c r="U502" s="10"/>
    </row>
    <row r="503" spans="2:21" x14ac:dyDescent="0.25">
      <c r="B503" s="6">
        <f t="shared" si="70"/>
        <v>40626.592546295506</v>
      </c>
      <c r="C503">
        <f>LOOKUP(B503,Data!$A$6:$A$1806,Data!B$6:B$1806)</f>
        <v>60.030998229980469</v>
      </c>
      <c r="D503" s="9">
        <f>LOOKUP(B503,Data!$A$6:$A$1806,Data!C$6:C$1806)</f>
        <v>550.1505126953125</v>
      </c>
      <c r="G503">
        <f t="shared" si="69"/>
        <v>550</v>
      </c>
      <c r="H503" s="20">
        <f t="shared" si="66"/>
        <v>-2.5809676464156257</v>
      </c>
      <c r="I503" s="9">
        <f t="shared" si="67"/>
        <v>-1.4530990815466898</v>
      </c>
      <c r="J503" s="9">
        <f t="shared" si="68"/>
        <v>7.4395751953124992E-2</v>
      </c>
      <c r="K503" s="9"/>
      <c r="L503" s="9">
        <f t="shared" si="64"/>
        <v>0</v>
      </c>
      <c r="M503" s="9">
        <f t="shared" si="63"/>
        <v>533.66653807601108</v>
      </c>
      <c r="N503" s="9"/>
      <c r="O503" s="9"/>
      <c r="P503" s="9">
        <f t="shared" si="65"/>
        <v>551.77184369232862</v>
      </c>
      <c r="Q503" s="9"/>
      <c r="R503" s="10"/>
      <c r="S503" s="10"/>
      <c r="T503" s="9"/>
      <c r="U503" s="10"/>
    </row>
    <row r="504" spans="2:21" x14ac:dyDescent="0.25">
      <c r="B504" s="6">
        <f t="shared" si="70"/>
        <v>40626.592569443652</v>
      </c>
      <c r="C504">
        <f>LOOKUP(B504,Data!$A$6:$A$1806,Data!B$6:B$1806)</f>
        <v>60.036998748779297</v>
      </c>
      <c r="D504" s="9">
        <f>LOOKUP(B504,Data!$A$6:$A$1806,Data!C$6:C$1806)</f>
        <v>548.962890625</v>
      </c>
      <c r="G504">
        <f t="shared" si="69"/>
        <v>550</v>
      </c>
      <c r="H504" s="20">
        <f t="shared" si="66"/>
        <v>-3.6873321584355616</v>
      </c>
      <c r="I504" s="9">
        <f t="shared" si="67"/>
        <v>-1.7435493815422429</v>
      </c>
      <c r="J504" s="9">
        <f t="shared" si="68"/>
        <v>8.8796997070312494E-2</v>
      </c>
      <c r="K504" s="9"/>
      <c r="L504" s="9">
        <f t="shared" si="64"/>
        <v>0</v>
      </c>
      <c r="M504" s="9">
        <f t="shared" si="63"/>
        <v>533.37608777601554</v>
      </c>
      <c r="N504" s="9"/>
      <c r="O504" s="9"/>
      <c r="P504" s="9">
        <f t="shared" si="65"/>
        <v>551.77184369232862</v>
      </c>
      <c r="Q504" s="9"/>
      <c r="R504" s="10"/>
      <c r="S504" s="10"/>
      <c r="T504" s="9"/>
      <c r="U504" s="10"/>
    </row>
    <row r="505" spans="2:21" x14ac:dyDescent="0.25">
      <c r="B505" s="6">
        <f t="shared" si="70"/>
        <v>40626.592592591798</v>
      </c>
      <c r="C505">
        <f>LOOKUP(B505,Data!$A$6:$A$1806,Data!B$6:B$1806)</f>
        <v>60.043998718261719</v>
      </c>
      <c r="D505" s="9">
        <f>LOOKUP(B505,Data!$A$6:$A$1806,Data!C$6:C$1806)</f>
        <v>548.962890625</v>
      </c>
      <c r="G505">
        <f t="shared" si="69"/>
        <v>550</v>
      </c>
      <c r="H505" s="20">
        <f t="shared" si="66"/>
        <v>-4.9779735313259517</v>
      </c>
      <c r="I505" s="9">
        <f t="shared" si="67"/>
        <v>-2.1640245210141251</v>
      </c>
      <c r="J505" s="9">
        <f t="shared" si="68"/>
        <v>0.10559692382812499</v>
      </c>
      <c r="K505" s="9"/>
      <c r="L505" s="9">
        <f t="shared" si="64"/>
        <v>0</v>
      </c>
      <c r="M505" s="9">
        <f t="shared" si="63"/>
        <v>532.95561263654361</v>
      </c>
      <c r="N505" s="9"/>
      <c r="O505" s="9"/>
      <c r="P505" s="9">
        <f t="shared" si="65"/>
        <v>551.77184369232862</v>
      </c>
      <c r="Q505" s="9"/>
      <c r="R505" s="10"/>
      <c r="S505" s="10"/>
      <c r="T505" s="9"/>
      <c r="U505" s="10"/>
    </row>
    <row r="506" spans="2:21" x14ac:dyDescent="0.25">
      <c r="B506" s="6">
        <f t="shared" si="70"/>
        <v>40626.592615739944</v>
      </c>
      <c r="C506">
        <f>LOOKUP(B506,Data!$A$6:$A$1806,Data!B$6:B$1806)</f>
        <v>60.03900146484375</v>
      </c>
      <c r="D506" s="9">
        <f>LOOKUP(B506,Data!$A$6:$A$1806,Data!C$6:C$1806)</f>
        <v>548.27203369140625</v>
      </c>
      <c r="G506">
        <f t="shared" si="69"/>
        <v>550</v>
      </c>
      <c r="H506" s="20">
        <f t="shared" si="66"/>
        <v>-4.0565892269736841</v>
      </c>
      <c r="I506" s="9">
        <f t="shared" si="67"/>
        <v>-2.4100579327888676</v>
      </c>
      <c r="J506" s="9">
        <f t="shared" si="68"/>
        <v>9.3603515624999994E-2</v>
      </c>
      <c r="K506" s="9"/>
      <c r="L506" s="9">
        <f t="shared" si="64"/>
        <v>0</v>
      </c>
      <c r="M506" s="9">
        <f t="shared" si="63"/>
        <v>532.70957922476885</v>
      </c>
      <c r="N506" s="9"/>
      <c r="O506" s="9"/>
      <c r="P506" s="9">
        <f t="shared" si="65"/>
        <v>551.77184369232862</v>
      </c>
      <c r="Q506" s="9"/>
      <c r="R506" s="10"/>
      <c r="S506" s="10"/>
      <c r="T506" s="9"/>
      <c r="U506" s="10"/>
    </row>
    <row r="507" spans="2:21" x14ac:dyDescent="0.25">
      <c r="B507" s="6">
        <f t="shared" si="70"/>
        <v>40626.592638888091</v>
      </c>
      <c r="C507">
        <f>LOOKUP(B507,Data!$A$6:$A$1806,Data!B$6:B$1806)</f>
        <v>60.036998748779297</v>
      </c>
      <c r="D507" s="9">
        <f>LOOKUP(B507,Data!$A$6:$A$1806,Data!C$6:C$1806)</f>
        <v>548.27203369140625</v>
      </c>
      <c r="G507">
        <f t="shared" si="69"/>
        <v>550</v>
      </c>
      <c r="H507" s="20">
        <f t="shared" si="66"/>
        <v>-3.6873321584355616</v>
      </c>
      <c r="I507" s="9">
        <f t="shared" si="67"/>
        <v>-2.5761035821229381</v>
      </c>
      <c r="J507" s="9">
        <f t="shared" si="68"/>
        <v>8.8796997070312494E-2</v>
      </c>
      <c r="K507" s="9"/>
      <c r="L507" s="9">
        <f t="shared" si="64"/>
        <v>0</v>
      </c>
      <c r="M507" s="9">
        <f t="shared" si="63"/>
        <v>532.54353357543482</v>
      </c>
      <c r="N507" s="9"/>
      <c r="O507" s="9"/>
      <c r="P507" s="9">
        <f t="shared" si="65"/>
        <v>551.77184369232862</v>
      </c>
      <c r="Q507" s="9"/>
      <c r="R507" s="10"/>
      <c r="S507" s="10"/>
      <c r="T507" s="9"/>
      <c r="U507" s="10"/>
    </row>
    <row r="508" spans="2:21" x14ac:dyDescent="0.25">
      <c r="B508" s="6">
        <f t="shared" si="70"/>
        <v>40626.592662036237</v>
      </c>
      <c r="C508">
        <f>LOOKUP(B508,Data!$A$6:$A$1806,Data!B$6:B$1806)</f>
        <v>60.037998199462891</v>
      </c>
      <c r="D508" s="9">
        <f>LOOKUP(B508,Data!$A$6:$A$1806,Data!C$6:C$1806)</f>
        <v>545.49871826171875</v>
      </c>
      <c r="G508">
        <f t="shared" si="69"/>
        <v>550</v>
      </c>
      <c r="H508" s="20">
        <f t="shared" si="66"/>
        <v>-3.8716090193060153</v>
      </c>
      <c r="I508" s="9">
        <f t="shared" si="67"/>
        <v>-2.744519288956738</v>
      </c>
      <c r="J508" s="9">
        <f t="shared" si="68"/>
        <v>9.1195678710937492E-2</v>
      </c>
      <c r="K508" s="9"/>
      <c r="L508" s="9">
        <f t="shared" si="64"/>
        <v>0</v>
      </c>
      <c r="M508" s="9">
        <f t="shared" si="63"/>
        <v>532.37511786860102</v>
      </c>
      <c r="N508" s="9"/>
      <c r="O508" s="9"/>
      <c r="P508" s="9">
        <f t="shared" si="65"/>
        <v>551.77184369232862</v>
      </c>
      <c r="Q508" s="9"/>
      <c r="R508" s="10"/>
      <c r="S508" s="10"/>
      <c r="T508" s="9"/>
      <c r="U508" s="10"/>
    </row>
    <row r="509" spans="2:21" x14ac:dyDescent="0.25">
      <c r="B509" s="6">
        <f t="shared" si="70"/>
        <v>40626.592685184383</v>
      </c>
      <c r="C509">
        <f>LOOKUP(B509,Data!$A$6:$A$1806,Data!B$6:B$1806)</f>
        <v>60.03900146484375</v>
      </c>
      <c r="D509" s="9">
        <f>LOOKUP(B509,Data!$A$6:$A$1806,Data!C$6:C$1806)</f>
        <v>545.49871826171875</v>
      </c>
      <c r="G509">
        <f t="shared" si="69"/>
        <v>550</v>
      </c>
      <c r="H509" s="20">
        <f t="shared" si="66"/>
        <v>-4.0565892269736841</v>
      </c>
      <c r="I509" s="9">
        <f t="shared" si="67"/>
        <v>-2.9150883808989407</v>
      </c>
      <c r="J509" s="9">
        <f t="shared" si="68"/>
        <v>9.3603515624999994E-2</v>
      </c>
      <c r="K509" s="9"/>
      <c r="L509" s="9">
        <f t="shared" si="64"/>
        <v>0</v>
      </c>
      <c r="M509" s="9">
        <f t="shared" si="63"/>
        <v>532.20454877665884</v>
      </c>
      <c r="N509" s="9"/>
      <c r="O509" s="9"/>
      <c r="P509" s="9">
        <f t="shared" si="65"/>
        <v>551.77184369232862</v>
      </c>
      <c r="Q509" s="9"/>
      <c r="R509" s="10"/>
      <c r="S509" s="10"/>
      <c r="T509" s="9"/>
      <c r="U509" s="10"/>
    </row>
    <row r="510" spans="2:21" x14ac:dyDescent="0.25">
      <c r="B510" s="6">
        <f t="shared" si="70"/>
        <v>40626.59270833253</v>
      </c>
      <c r="C510">
        <f>LOOKUP(B510,Data!$A$6:$A$1806,Data!B$6:B$1806)</f>
        <v>60.03900146484375</v>
      </c>
      <c r="D510" s="9">
        <f>LOOKUP(B510,Data!$A$6:$A$1806,Data!C$6:C$1806)</f>
        <v>544.74249267578125</v>
      </c>
      <c r="G510">
        <f t="shared" si="69"/>
        <v>550</v>
      </c>
      <c r="H510" s="20">
        <f t="shared" si="66"/>
        <v>-4.0565892269736841</v>
      </c>
      <c r="I510" s="9">
        <f t="shared" si="67"/>
        <v>-3.0634834908886575</v>
      </c>
      <c r="J510" s="9">
        <f t="shared" si="68"/>
        <v>9.3603515624999994E-2</v>
      </c>
      <c r="K510" s="9"/>
      <c r="L510" s="9">
        <f t="shared" si="64"/>
        <v>0</v>
      </c>
      <c r="M510" s="9">
        <f t="shared" si="63"/>
        <v>532.05615366666916</v>
      </c>
      <c r="N510" s="9"/>
      <c r="O510" s="9"/>
      <c r="P510" s="9">
        <f t="shared" si="65"/>
        <v>551.77184369232862</v>
      </c>
      <c r="Q510" s="9"/>
      <c r="R510" s="10"/>
      <c r="S510" s="10"/>
      <c r="T510" s="9"/>
      <c r="U510" s="10"/>
    </row>
    <row r="511" spans="2:21" x14ac:dyDescent="0.25">
      <c r="B511" s="6">
        <f t="shared" si="70"/>
        <v>40626.592731480676</v>
      </c>
      <c r="C511">
        <f>LOOKUP(B511,Data!$A$6:$A$1806,Data!B$6:B$1806)</f>
        <v>60.043998718261719</v>
      </c>
      <c r="D511" s="9">
        <f>LOOKUP(B511,Data!$A$6:$A$1806,Data!C$6:C$1806)</f>
        <v>544.74249267578125</v>
      </c>
      <c r="G511">
        <f t="shared" si="69"/>
        <v>550</v>
      </c>
      <c r="H511" s="20">
        <f t="shared" si="66"/>
        <v>-4.9779735313259517</v>
      </c>
      <c r="I511" s="9">
        <f t="shared" si="67"/>
        <v>-3.3123671961455057</v>
      </c>
      <c r="J511" s="9">
        <f t="shared" si="68"/>
        <v>0.10559692382812499</v>
      </c>
      <c r="K511" s="9"/>
      <c r="L511" s="9">
        <f t="shared" si="64"/>
        <v>0</v>
      </c>
      <c r="M511" s="9">
        <f t="shared" si="63"/>
        <v>531.80726996141232</v>
      </c>
      <c r="N511" s="9"/>
      <c r="O511" s="9"/>
      <c r="P511" s="9">
        <f t="shared" si="65"/>
        <v>551.77184369232862</v>
      </c>
      <c r="Q511" s="9"/>
      <c r="R511" s="10"/>
      <c r="S511" s="10"/>
      <c r="T511" s="9"/>
      <c r="U511" s="10"/>
    </row>
    <row r="512" spans="2:21" x14ac:dyDescent="0.25">
      <c r="B512" s="6">
        <f t="shared" si="70"/>
        <v>40626.592754628822</v>
      </c>
      <c r="C512">
        <f>LOOKUP(B512,Data!$A$6:$A$1806,Data!B$6:B$1806)</f>
        <v>60.040000915527344</v>
      </c>
      <c r="D512" s="9">
        <f>LOOKUP(B512,Data!$A$6:$A$1806,Data!C$6:C$1806)</f>
        <v>544.74249267578125</v>
      </c>
      <c r="G512">
        <f t="shared" si="69"/>
        <v>550</v>
      </c>
      <c r="H512" s="20">
        <f t="shared" si="66"/>
        <v>-4.2408660878441369</v>
      </c>
      <c r="I512" s="9">
        <f t="shared" si="67"/>
        <v>-3.4330720520663278</v>
      </c>
      <c r="J512" s="9">
        <f t="shared" si="68"/>
        <v>9.6002197265624992E-2</v>
      </c>
      <c r="K512" s="9"/>
      <c r="L512" s="9">
        <f t="shared" si="64"/>
        <v>0</v>
      </c>
      <c r="M512" s="9">
        <f t="shared" si="63"/>
        <v>531.68656510549147</v>
      </c>
      <c r="N512" s="9"/>
      <c r="O512" s="9"/>
      <c r="P512" s="9">
        <f t="shared" si="65"/>
        <v>551.77184369232862</v>
      </c>
      <c r="Q512" s="9"/>
      <c r="R512" s="10"/>
      <c r="S512" s="10"/>
      <c r="T512" s="9"/>
      <c r="U512" s="10"/>
    </row>
    <row r="513" spans="2:21" x14ac:dyDescent="0.25">
      <c r="B513" s="6">
        <f t="shared" si="70"/>
        <v>40626.592777776968</v>
      </c>
      <c r="C513">
        <f>LOOKUP(B513,Data!$A$6:$A$1806,Data!B$6:B$1806)</f>
        <v>60.035999298095703</v>
      </c>
      <c r="D513" s="9">
        <f>LOOKUP(B513,Data!$A$6:$A$1806,Data!C$6:C$1806)</f>
        <v>545.01947021484375</v>
      </c>
      <c r="G513">
        <f t="shared" si="69"/>
        <v>550</v>
      </c>
      <c r="H513" s="20">
        <f t="shared" si="66"/>
        <v>-3.5030552975651084</v>
      </c>
      <c r="I513" s="9">
        <f t="shared" si="67"/>
        <v>-3.442169873981169</v>
      </c>
      <c r="J513" s="9">
        <f t="shared" si="68"/>
        <v>8.6398315429687497E-2</v>
      </c>
      <c r="K513" s="9"/>
      <c r="L513" s="9">
        <f t="shared" si="64"/>
        <v>0</v>
      </c>
      <c r="M513" s="9">
        <f t="shared" si="63"/>
        <v>531.67746728357668</v>
      </c>
      <c r="N513" s="9"/>
      <c r="O513" s="9"/>
      <c r="P513" s="9">
        <f t="shared" si="65"/>
        <v>551.77184369232862</v>
      </c>
      <c r="Q513" s="9"/>
      <c r="R513" s="10"/>
      <c r="S513" s="10"/>
      <c r="T513" s="9"/>
      <c r="U513" s="10"/>
    </row>
    <row r="514" spans="2:21" x14ac:dyDescent="0.25">
      <c r="B514" s="6">
        <f t="shared" si="70"/>
        <v>40626.592800925115</v>
      </c>
      <c r="C514">
        <f>LOOKUP(B514,Data!$A$6:$A$1806,Data!B$6:B$1806)</f>
        <v>60.034000396728516</v>
      </c>
      <c r="D514" s="9">
        <f>LOOKUP(B514,Data!$A$6:$A$1806,Data!C$6:C$1806)</f>
        <v>545.40911865234375</v>
      </c>
      <c r="G514">
        <f t="shared" si="69"/>
        <v>550</v>
      </c>
      <c r="H514" s="20">
        <f t="shared" si="66"/>
        <v>-3.134501575824201</v>
      </c>
      <c r="I514" s="9">
        <f t="shared" si="67"/>
        <v>-3.4021729952207633</v>
      </c>
      <c r="J514" s="9">
        <f t="shared" si="68"/>
        <v>8.1600952148437503E-2</v>
      </c>
      <c r="K514" s="9"/>
      <c r="L514" s="9">
        <f t="shared" si="64"/>
        <v>0</v>
      </c>
      <c r="M514" s="9">
        <f t="shared" si="63"/>
        <v>531.71746416233714</v>
      </c>
      <c r="N514" s="9"/>
      <c r="O514" s="9"/>
      <c r="P514" s="9">
        <f t="shared" si="65"/>
        <v>551.77184369232862</v>
      </c>
      <c r="Q514" s="9"/>
      <c r="R514" s="10"/>
      <c r="S514" s="10"/>
      <c r="T514" s="9"/>
      <c r="U514" s="10"/>
    </row>
    <row r="515" spans="2:21" x14ac:dyDescent="0.25">
      <c r="B515" s="6">
        <f t="shared" si="70"/>
        <v>40626.592824073261</v>
      </c>
      <c r="C515">
        <f>LOOKUP(B515,Data!$A$6:$A$1806,Data!B$6:B$1806)</f>
        <v>60.034000396728516</v>
      </c>
      <c r="D515" s="9">
        <f>LOOKUP(B515,Data!$A$6:$A$1806,Data!C$6:C$1806)</f>
        <v>545.40911865234375</v>
      </c>
      <c r="G515">
        <f t="shared" si="69"/>
        <v>550</v>
      </c>
      <c r="H515" s="20">
        <f t="shared" si="66"/>
        <v>-3.134501575824201</v>
      </c>
      <c r="I515" s="9">
        <f t="shared" si="67"/>
        <v>-3.3673757106992102</v>
      </c>
      <c r="J515" s="9">
        <f t="shared" si="68"/>
        <v>8.1600952148437503E-2</v>
      </c>
      <c r="K515" s="9"/>
      <c r="L515" s="9">
        <f t="shared" si="64"/>
        <v>0</v>
      </c>
      <c r="M515" s="9">
        <f t="shared" si="63"/>
        <v>531.75226144685871</v>
      </c>
      <c r="N515" s="9"/>
      <c r="O515" s="9"/>
      <c r="P515" s="9">
        <f t="shared" si="65"/>
        <v>551.77184369232862</v>
      </c>
      <c r="Q515" s="9"/>
      <c r="R515" s="10"/>
      <c r="S515" s="10"/>
      <c r="T515" s="9"/>
      <c r="U515" s="10"/>
    </row>
    <row r="516" spans="2:21" x14ac:dyDescent="0.25">
      <c r="B516" s="6">
        <f t="shared" si="70"/>
        <v>40626.592847221407</v>
      </c>
      <c r="C516">
        <f>LOOKUP(B516,Data!$A$6:$A$1806,Data!B$6:B$1806)</f>
        <v>60.034999847412109</v>
      </c>
      <c r="D516" s="9">
        <f>LOOKUP(B516,Data!$A$6:$A$1806,Data!C$6:C$1806)</f>
        <v>545.292724609375</v>
      </c>
      <c r="G516">
        <f t="shared" si="69"/>
        <v>550</v>
      </c>
      <c r="H516" s="20">
        <f t="shared" si="66"/>
        <v>-3.3187784366946547</v>
      </c>
      <c r="I516" s="9">
        <f t="shared" si="67"/>
        <v>-3.3610580650786179</v>
      </c>
      <c r="J516" s="9">
        <f t="shared" si="68"/>
        <v>8.39996337890625E-2</v>
      </c>
      <c r="K516" s="9"/>
      <c r="L516" s="9">
        <f t="shared" si="64"/>
        <v>0</v>
      </c>
      <c r="M516" s="9">
        <f t="shared" si="63"/>
        <v>531.75857909247929</v>
      </c>
      <c r="N516" s="9"/>
      <c r="O516" s="9"/>
      <c r="P516" s="9">
        <f t="shared" si="65"/>
        <v>551.77184369232862</v>
      </c>
      <c r="Q516" s="9"/>
      <c r="R516" s="10"/>
      <c r="S516" s="10"/>
      <c r="T516" s="9"/>
      <c r="U516" s="10"/>
    </row>
    <row r="517" spans="2:21" x14ac:dyDescent="0.25">
      <c r="B517" s="6">
        <f t="shared" si="70"/>
        <v>40626.592870369554</v>
      </c>
      <c r="C517">
        <f>LOOKUP(B517,Data!$A$6:$A$1806,Data!B$6:B$1806)</f>
        <v>60.035999298095703</v>
      </c>
      <c r="D517" s="9">
        <f>LOOKUP(B517,Data!$A$6:$A$1806,Data!C$6:C$1806)</f>
        <v>545.292724609375</v>
      </c>
      <c r="G517">
        <f t="shared" si="69"/>
        <v>550</v>
      </c>
      <c r="H517" s="20">
        <f t="shared" si="66"/>
        <v>-3.5030552975651084</v>
      </c>
      <c r="I517" s="9">
        <f t="shared" si="67"/>
        <v>-3.3795177053018617</v>
      </c>
      <c r="J517" s="9">
        <f t="shared" si="68"/>
        <v>8.6398315429687497E-2</v>
      </c>
      <c r="K517" s="9"/>
      <c r="L517" s="9">
        <f t="shared" si="64"/>
        <v>0</v>
      </c>
      <c r="M517" s="9">
        <f t="shared" si="63"/>
        <v>531.74011945225607</v>
      </c>
      <c r="N517" s="9"/>
      <c r="O517" s="9"/>
      <c r="P517" s="9">
        <f t="shared" si="65"/>
        <v>551.77184369232862</v>
      </c>
      <c r="Q517" s="9"/>
      <c r="R517" s="10"/>
      <c r="S517" s="10"/>
      <c r="T517" s="9"/>
      <c r="U517" s="10"/>
    </row>
    <row r="518" spans="2:21" x14ac:dyDescent="0.25">
      <c r="B518" s="6">
        <f t="shared" si="70"/>
        <v>40626.5928935177</v>
      </c>
      <c r="C518">
        <f>LOOKUP(B518,Data!$A$6:$A$1806,Data!B$6:B$1806)</f>
        <v>60.034999847412109</v>
      </c>
      <c r="D518" s="9">
        <f>LOOKUP(B518,Data!$A$6:$A$1806,Data!C$6:C$1806)</f>
        <v>546.05426025390625</v>
      </c>
      <c r="G518">
        <f t="shared" si="69"/>
        <v>550</v>
      </c>
      <c r="H518" s="20">
        <f t="shared" si="66"/>
        <v>-3.3187784366946547</v>
      </c>
      <c r="I518" s="9">
        <f t="shared" si="67"/>
        <v>-3.3716216003829249</v>
      </c>
      <c r="J518" s="9">
        <f t="shared" si="68"/>
        <v>8.39996337890625E-2</v>
      </c>
      <c r="K518" s="9"/>
      <c r="L518" s="9">
        <f t="shared" si="64"/>
        <v>0</v>
      </c>
      <c r="M518" s="9">
        <f t="shared" si="63"/>
        <v>531.74801555717499</v>
      </c>
      <c r="N518" s="9"/>
      <c r="O518" s="9"/>
      <c r="P518" s="9">
        <f t="shared" si="65"/>
        <v>551.77184369232862</v>
      </c>
      <c r="Q518" s="9"/>
      <c r="R518" s="10"/>
      <c r="S518" s="10"/>
      <c r="T518" s="9"/>
      <c r="U518" s="10"/>
    </row>
    <row r="519" spans="2:21" x14ac:dyDescent="0.25">
      <c r="B519" s="6">
        <f t="shared" si="70"/>
        <v>40626.592916665846</v>
      </c>
      <c r="C519">
        <f>LOOKUP(B519,Data!$A$6:$A$1806,Data!B$6:B$1806)</f>
        <v>60.035999298095703</v>
      </c>
      <c r="D519" s="9">
        <f>LOOKUP(B519,Data!$A$6:$A$1806,Data!C$6:C$1806)</f>
        <v>546.05426025390625</v>
      </c>
      <c r="G519">
        <f t="shared" si="69"/>
        <v>550</v>
      </c>
      <c r="H519" s="20">
        <f t="shared" si="66"/>
        <v>-3.5030552975651084</v>
      </c>
      <c r="I519" s="9">
        <f t="shared" si="67"/>
        <v>-3.3887079810166085</v>
      </c>
      <c r="J519" s="9">
        <f t="shared" si="68"/>
        <v>8.6398315429687497E-2</v>
      </c>
      <c r="K519" s="9"/>
      <c r="L519" s="9">
        <f t="shared" si="64"/>
        <v>0</v>
      </c>
      <c r="M519" s="9">
        <f t="shared" si="63"/>
        <v>531.73092917654128</v>
      </c>
      <c r="N519" s="9"/>
      <c r="O519" s="9"/>
      <c r="P519" s="9">
        <f t="shared" si="65"/>
        <v>551.77184369232862</v>
      </c>
      <c r="Q519" s="9"/>
      <c r="R519" s="10"/>
      <c r="S519" s="10"/>
      <c r="T519" s="9"/>
      <c r="U519" s="10"/>
    </row>
    <row r="520" spans="2:21" x14ac:dyDescent="0.25">
      <c r="B520" s="6">
        <f t="shared" si="70"/>
        <v>40626.592939813992</v>
      </c>
      <c r="C520">
        <f>LOOKUP(B520,Data!$A$6:$A$1806,Data!B$6:B$1806)</f>
        <v>60.041000366210938</v>
      </c>
      <c r="D520" s="9">
        <f>LOOKUP(B520,Data!$A$6:$A$1806,Data!C$6:C$1806)</f>
        <v>545.26898193359375</v>
      </c>
      <c r="G520">
        <f t="shared" si="69"/>
        <v>550</v>
      </c>
      <c r="H520" s="20">
        <f t="shared" si="66"/>
        <v>-4.4251429487145906</v>
      </c>
      <c r="I520" s="9">
        <f t="shared" si="67"/>
        <v>-3.5234445268173458</v>
      </c>
      <c r="J520" s="9">
        <f t="shared" si="68"/>
        <v>9.8400878906250003E-2</v>
      </c>
      <c r="K520" s="9"/>
      <c r="L520" s="9">
        <f t="shared" si="64"/>
        <v>0</v>
      </c>
      <c r="M520" s="9">
        <f t="shared" si="63"/>
        <v>531.59619263074057</v>
      </c>
      <c r="N520" s="9"/>
      <c r="O520" s="9"/>
      <c r="P520" s="9">
        <f t="shared" si="65"/>
        <v>551.77184369232862</v>
      </c>
      <c r="Q520" s="9"/>
      <c r="R520" s="10"/>
      <c r="S520" s="10"/>
      <c r="T520" s="9"/>
      <c r="U520" s="10"/>
    </row>
    <row r="521" spans="2:21" x14ac:dyDescent="0.25">
      <c r="B521" s="6">
        <f t="shared" si="70"/>
        <v>40626.592962962139</v>
      </c>
      <c r="C521">
        <f>LOOKUP(B521,Data!$A$6:$A$1806,Data!B$6:B$1806)</f>
        <v>60.046001434326172</v>
      </c>
      <c r="D521" s="9">
        <f>LOOKUP(B521,Data!$A$6:$A$1806,Data!C$6:C$1806)</f>
        <v>545.26898193359375</v>
      </c>
      <c r="G521">
        <f t="shared" si="69"/>
        <v>550</v>
      </c>
      <c r="H521" s="20">
        <f t="shared" si="66"/>
        <v>-5.3472305998640728</v>
      </c>
      <c r="I521" s="9">
        <f t="shared" si="67"/>
        <v>-3.7605367163134202</v>
      </c>
      <c r="J521" s="9">
        <f t="shared" si="68"/>
        <v>0.11040344238281249</v>
      </c>
      <c r="K521" s="9"/>
      <c r="L521" s="9">
        <f t="shared" si="64"/>
        <v>0</v>
      </c>
      <c r="M521" s="9">
        <f t="shared" si="63"/>
        <v>531.35910044124455</v>
      </c>
      <c r="N521" s="9"/>
      <c r="O521" s="9"/>
      <c r="P521" s="9">
        <f t="shared" si="65"/>
        <v>551.77184369232862</v>
      </c>
      <c r="Q521" s="9"/>
      <c r="R521" s="10"/>
      <c r="S521" s="10"/>
      <c r="T521" s="9"/>
      <c r="U521" s="10"/>
    </row>
    <row r="522" spans="2:21" x14ac:dyDescent="0.25">
      <c r="B522" s="6">
        <f t="shared" si="70"/>
        <v>40626.592986110285</v>
      </c>
      <c r="C522">
        <f>LOOKUP(B522,Data!$A$6:$A$1806,Data!B$6:B$1806)</f>
        <v>60.042999267578125</v>
      </c>
      <c r="D522" s="9">
        <f>LOOKUP(B522,Data!$A$6:$A$1806,Data!C$6:C$1806)</f>
        <v>544.93133544921875</v>
      </c>
      <c r="G522">
        <f t="shared" si="69"/>
        <v>550</v>
      </c>
      <c r="H522" s="20">
        <f t="shared" si="66"/>
        <v>-4.793696670455498</v>
      </c>
      <c r="I522" s="9">
        <f t="shared" si="67"/>
        <v>-3.8948475103518905</v>
      </c>
      <c r="J522" s="9">
        <f t="shared" si="68"/>
        <v>0.1031982421875</v>
      </c>
      <c r="K522" s="9"/>
      <c r="L522" s="9">
        <f t="shared" si="64"/>
        <v>0</v>
      </c>
      <c r="M522" s="9">
        <f t="shared" si="63"/>
        <v>531.22478964720608</v>
      </c>
      <c r="N522" s="9"/>
      <c r="O522" s="9"/>
      <c r="P522" s="9">
        <f t="shared" si="65"/>
        <v>551.77184369232862</v>
      </c>
      <c r="Q522" s="9"/>
      <c r="R522" s="10"/>
      <c r="S522" s="10"/>
      <c r="T522" s="9"/>
      <c r="U522" s="10"/>
    </row>
    <row r="523" spans="2:21" x14ac:dyDescent="0.25">
      <c r="B523" s="6">
        <f t="shared" si="70"/>
        <v>40626.593009258431</v>
      </c>
      <c r="C523">
        <f>LOOKUP(B523,Data!$A$6:$A$1806,Data!B$6:B$1806)</f>
        <v>60.036998748779297</v>
      </c>
      <c r="D523" s="9">
        <f>LOOKUP(B523,Data!$A$6:$A$1806,Data!C$6:C$1806)</f>
        <v>544.93133544921875</v>
      </c>
      <c r="G523">
        <f t="shared" si="69"/>
        <v>550</v>
      </c>
      <c r="H523" s="20">
        <f t="shared" si="66"/>
        <v>-3.6873321584355616</v>
      </c>
      <c r="I523" s="9">
        <f t="shared" si="67"/>
        <v>-3.8678705146027679</v>
      </c>
      <c r="J523" s="9">
        <f t="shared" si="68"/>
        <v>8.8796997070312494E-2</v>
      </c>
      <c r="K523" s="9"/>
      <c r="L523" s="9">
        <f t="shared" si="64"/>
        <v>0</v>
      </c>
      <c r="M523" s="9">
        <f t="shared" si="63"/>
        <v>531.2517666429552</v>
      </c>
      <c r="N523" s="9"/>
      <c r="O523" s="9"/>
      <c r="P523" s="9">
        <f t="shared" si="65"/>
        <v>551.77184369232862</v>
      </c>
      <c r="Q523" s="9"/>
      <c r="R523" s="10"/>
      <c r="S523" s="10"/>
      <c r="T523" s="9"/>
      <c r="U523" s="10"/>
    </row>
    <row r="524" spans="2:21" x14ac:dyDescent="0.25">
      <c r="B524" s="6">
        <f t="shared" si="70"/>
        <v>40626.593032406578</v>
      </c>
      <c r="C524">
        <f>LOOKUP(B524,Data!$A$6:$A$1806,Data!B$6:B$1806)</f>
        <v>60.035999298095703</v>
      </c>
      <c r="D524" s="9">
        <f>LOOKUP(B524,Data!$A$6:$A$1806,Data!C$6:C$1806)</f>
        <v>544.93133544921875</v>
      </c>
      <c r="G524">
        <f t="shared" si="69"/>
        <v>550</v>
      </c>
      <c r="H524" s="20">
        <f t="shared" si="66"/>
        <v>-3.5030552975651084</v>
      </c>
      <c r="I524" s="9">
        <f t="shared" si="67"/>
        <v>-3.8204445363878721</v>
      </c>
      <c r="J524" s="9">
        <f t="shared" si="68"/>
        <v>8.6398315429687497E-2</v>
      </c>
      <c r="K524" s="9"/>
      <c r="L524" s="9">
        <f t="shared" si="64"/>
        <v>0</v>
      </c>
      <c r="M524" s="9">
        <f t="shared" si="63"/>
        <v>531.29919262117005</v>
      </c>
      <c r="N524" s="9"/>
      <c r="O524" s="9"/>
      <c r="P524" s="9">
        <f t="shared" si="65"/>
        <v>551.77184369232862</v>
      </c>
      <c r="Q524" s="9"/>
      <c r="R524" s="10"/>
      <c r="S524" s="10"/>
      <c r="T524" s="9"/>
      <c r="U524" s="10"/>
    </row>
    <row r="525" spans="2:21" x14ac:dyDescent="0.25">
      <c r="B525" s="6">
        <f t="shared" si="70"/>
        <v>40626.593055554724</v>
      </c>
      <c r="C525">
        <f>LOOKUP(B525,Data!$A$6:$A$1806,Data!B$6:B$1806)</f>
        <v>60.034000396728516</v>
      </c>
      <c r="D525" s="9">
        <f>LOOKUP(B525,Data!$A$6:$A$1806,Data!C$6:C$1806)</f>
        <v>544.03424072265625</v>
      </c>
      <c r="G525">
        <f t="shared" ref="G525:G529" si="71">L$14</f>
        <v>550</v>
      </c>
      <c r="H525" s="20">
        <f t="shared" si="66"/>
        <v>-3.134501575824201</v>
      </c>
      <c r="I525" s="9">
        <f t="shared" si="67"/>
        <v>-3.7312719515145951</v>
      </c>
      <c r="J525" s="9">
        <f t="shared" si="68"/>
        <v>8.1600952148437503E-2</v>
      </c>
      <c r="K525" s="9"/>
      <c r="L525" s="9">
        <f t="shared" si="64"/>
        <v>0</v>
      </c>
      <c r="M525" s="9">
        <f t="shared" si="63"/>
        <v>531.38836520604332</v>
      </c>
      <c r="N525" s="9"/>
      <c r="O525" s="9"/>
      <c r="P525" s="9">
        <f t="shared" si="65"/>
        <v>551.77184369232862</v>
      </c>
      <c r="Q525" s="9"/>
      <c r="R525" s="10"/>
      <c r="S525" s="10"/>
      <c r="T525" s="9"/>
      <c r="U525" s="10"/>
    </row>
    <row r="526" spans="2:21" x14ac:dyDescent="0.25">
      <c r="B526" s="6">
        <f t="shared" si="70"/>
        <v>40626.59307870287</v>
      </c>
      <c r="C526">
        <f>LOOKUP(B526,Data!$A$6:$A$1806,Data!B$6:B$1806)</f>
        <v>60.034000396728516</v>
      </c>
      <c r="D526" s="9">
        <f>LOOKUP(B526,Data!$A$6:$A$1806,Data!C$6:C$1806)</f>
        <v>542.79119873046875</v>
      </c>
      <c r="G526">
        <f t="shared" si="71"/>
        <v>550</v>
      </c>
      <c r="H526" s="20">
        <f t="shared" si="66"/>
        <v>-3.134501575824201</v>
      </c>
      <c r="I526" s="9">
        <f t="shared" si="67"/>
        <v>-3.6536918026748442</v>
      </c>
      <c r="J526" s="9">
        <f t="shared" si="68"/>
        <v>8.1600952148437503E-2</v>
      </c>
      <c r="K526" s="9"/>
      <c r="L526" s="9">
        <f t="shared" si="64"/>
        <v>0</v>
      </c>
      <c r="M526" s="9">
        <f t="shared" si="63"/>
        <v>531.46594535488305</v>
      </c>
      <c r="N526" s="9"/>
      <c r="O526" s="9"/>
      <c r="P526" s="9">
        <f t="shared" si="65"/>
        <v>551.77184369232862</v>
      </c>
      <c r="Q526" s="9"/>
      <c r="R526" s="10"/>
      <c r="S526" s="10"/>
      <c r="T526" s="9"/>
      <c r="U526" s="10"/>
    </row>
    <row r="527" spans="2:21" x14ac:dyDescent="0.25">
      <c r="B527" s="6">
        <f t="shared" si="70"/>
        <v>40626.593101851016</v>
      </c>
      <c r="C527">
        <f>LOOKUP(B527,Data!$A$6:$A$1806,Data!B$6:B$1806)</f>
        <v>60.036998748779297</v>
      </c>
      <c r="D527" s="9">
        <f>LOOKUP(B527,Data!$A$6:$A$1806,Data!C$6:C$1806)</f>
        <v>542.79119873046875</v>
      </c>
      <c r="G527">
        <f t="shared" si="71"/>
        <v>550</v>
      </c>
      <c r="H527" s="20">
        <f t="shared" si="66"/>
        <v>-3.6873321584355616</v>
      </c>
      <c r="I527" s="9">
        <f t="shared" si="67"/>
        <v>-3.6580650489237376</v>
      </c>
      <c r="J527" s="9">
        <f t="shared" si="68"/>
        <v>8.8796997070312494E-2</v>
      </c>
      <c r="K527" s="9"/>
      <c r="L527" s="9">
        <f t="shared" si="64"/>
        <v>0</v>
      </c>
      <c r="M527" s="9">
        <f t="shared" ref="M527:M529" si="72">IF((M526+L527+(I527-I526))&gt;G527,G527,IF((M526+L527+(I527-I526))&lt;L$15,M526+L527,M526+L527+(I527-I526)))</f>
        <v>531.46157210863419</v>
      </c>
      <c r="N527" s="9"/>
      <c r="O527" s="9"/>
      <c r="P527" s="9">
        <f t="shared" si="65"/>
        <v>551.77184369232862</v>
      </c>
      <c r="Q527" s="9"/>
      <c r="R527" s="10"/>
      <c r="S527" s="10"/>
      <c r="T527" s="9"/>
      <c r="U527" s="10"/>
    </row>
    <row r="528" spans="2:21" x14ac:dyDescent="0.25">
      <c r="B528" s="6">
        <f t="shared" si="70"/>
        <v>40626.593124999163</v>
      </c>
      <c r="C528">
        <f>LOOKUP(B528,Data!$A$6:$A$1806,Data!B$6:B$1806)</f>
        <v>60.034999847412109</v>
      </c>
      <c r="D528" s="9">
        <f>LOOKUP(B528,Data!$A$6:$A$1806,Data!C$6:C$1806)</f>
        <v>542.79119873046875</v>
      </c>
      <c r="G528">
        <f t="shared" si="71"/>
        <v>550</v>
      </c>
      <c r="H528" s="20">
        <f t="shared" si="66"/>
        <v>-3.3187784366946547</v>
      </c>
      <c r="I528" s="9">
        <f t="shared" si="67"/>
        <v>-3.6139577893339565</v>
      </c>
      <c r="J528" s="9">
        <f t="shared" si="68"/>
        <v>8.39996337890625E-2</v>
      </c>
      <c r="K528" s="9"/>
      <c r="L528" s="9">
        <f t="shared" ref="L528:L529" si="73">IF(B528&gt;G$3,0,(K$21*0.000023148/K$22))</f>
        <v>0</v>
      </c>
      <c r="M528" s="9">
        <f t="shared" si="72"/>
        <v>531.50567936822392</v>
      </c>
      <c r="N528" s="9"/>
      <c r="O528" s="9"/>
      <c r="P528" s="9">
        <f t="shared" si="65"/>
        <v>551.77184369232862</v>
      </c>
      <c r="Q528" s="9"/>
      <c r="R528" s="10"/>
      <c r="S528" s="10"/>
      <c r="T528" s="9"/>
      <c r="U528" s="10"/>
    </row>
    <row r="529" spans="2:21" x14ac:dyDescent="0.25">
      <c r="B529" s="6">
        <f t="shared" si="70"/>
        <v>40626.593148147309</v>
      </c>
      <c r="C529">
        <f>LOOKUP(B529,Data!$A$6:$A$1806,Data!B$6:B$1806)</f>
        <v>60.030998229980469</v>
      </c>
      <c r="D529" s="9">
        <f>LOOKUP(B529,Data!$A$6:$A$1806,Data!C$6:C$1806)</f>
        <v>545.3179931640625</v>
      </c>
      <c r="G529">
        <f t="shared" si="71"/>
        <v>550</v>
      </c>
      <c r="H529" s="20">
        <f t="shared" si="66"/>
        <v>-2.5809676464156257</v>
      </c>
      <c r="I529" s="9">
        <f t="shared" si="67"/>
        <v>-3.4796690707545737</v>
      </c>
      <c r="J529" s="9">
        <f t="shared" si="68"/>
        <v>7.4395751953124992E-2</v>
      </c>
      <c r="K529" s="9"/>
      <c r="L529" s="9">
        <f t="shared" si="73"/>
        <v>0</v>
      </c>
      <c r="M529" s="9">
        <f t="shared" si="72"/>
        <v>531.63996808680326</v>
      </c>
      <c r="N529" s="9"/>
      <c r="O529" s="9"/>
      <c r="P529" s="9">
        <f t="shared" si="65"/>
        <v>551.77184369232862</v>
      </c>
      <c r="Q529" s="9"/>
      <c r="R529" s="10"/>
      <c r="S529" s="10"/>
      <c r="T529" s="9"/>
      <c r="U529" s="10"/>
    </row>
  </sheetData>
  <dataValidations count="1">
    <dataValidation type="list" allowBlank="1" showInputMessage="1" showErrorMessage="1" sqref="H1">
      <formula1>$AA$1:$AA$2</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Q7"/>
  <sheetViews>
    <sheetView workbookViewId="0">
      <selection activeCell="J7" sqref="J7"/>
    </sheetView>
  </sheetViews>
  <sheetFormatPr defaultRowHeight="15" x14ac:dyDescent="0.25"/>
  <cols>
    <col min="1" max="1" width="36.7109375" customWidth="1"/>
    <col min="2" max="2" width="28.5703125" customWidth="1"/>
    <col min="3" max="3" width="11.85546875" bestFit="1" customWidth="1"/>
    <col min="4" max="4" width="13.28515625" style="91" customWidth="1"/>
    <col min="5" max="5" width="10.28515625" bestFit="1" customWidth="1"/>
    <col min="6" max="6" width="10.7109375" bestFit="1" customWidth="1"/>
    <col min="7" max="7" width="22.5703125" bestFit="1" customWidth="1"/>
    <col min="8" max="8" width="13.85546875" bestFit="1" customWidth="1"/>
    <col min="9" max="9" width="13.42578125" customWidth="1"/>
    <col min="10" max="11" width="10.28515625" bestFit="1" customWidth="1"/>
    <col min="12" max="12" width="23.28515625" customWidth="1"/>
    <col min="13" max="13" width="12.5703125" bestFit="1" customWidth="1"/>
    <col min="14" max="14" width="9.5703125" customWidth="1"/>
    <col min="15" max="15" width="14.140625" bestFit="1" customWidth="1"/>
    <col min="17" max="17" width="17.140625" bestFit="1" customWidth="1"/>
    <col min="18" max="18" width="14.140625" bestFit="1" customWidth="1"/>
    <col min="19" max="19" width="13.140625" bestFit="1" customWidth="1"/>
    <col min="20" max="21" width="13.140625" customWidth="1"/>
    <col min="22" max="22" width="16.140625" bestFit="1" customWidth="1"/>
    <col min="23" max="23" width="16.85546875" bestFit="1" customWidth="1"/>
    <col min="24" max="24" width="16.140625" bestFit="1" customWidth="1"/>
    <col min="25" max="25" width="22.7109375" bestFit="1" customWidth="1"/>
    <col min="26" max="26" width="15.140625" bestFit="1" customWidth="1"/>
    <col min="27" max="27" width="13.42578125" bestFit="1" customWidth="1"/>
    <col min="29" max="29" width="12.42578125" bestFit="1" customWidth="1"/>
    <col min="31" max="31" width="15.42578125" customWidth="1"/>
    <col min="32" max="32" width="13.140625" bestFit="1" customWidth="1"/>
    <col min="33" max="33" width="11.42578125" bestFit="1" customWidth="1"/>
    <col min="34" max="34" width="14.7109375" bestFit="1" customWidth="1"/>
    <col min="35" max="35" width="8.7109375" bestFit="1" customWidth="1"/>
    <col min="36" max="36" width="13.140625" bestFit="1" customWidth="1"/>
    <col min="37" max="37" width="15.140625" bestFit="1" customWidth="1"/>
    <col min="38" max="40" width="12.42578125" bestFit="1" customWidth="1"/>
  </cols>
  <sheetData>
    <row r="1" spans="1:43" ht="22.5" thickTop="1" thickBot="1" x14ac:dyDescent="0.4">
      <c r="A1" s="63"/>
      <c r="B1" s="66"/>
      <c r="C1" s="81" t="s">
        <v>195</v>
      </c>
      <c r="D1" s="111"/>
      <c r="E1" s="64"/>
      <c r="F1" s="64"/>
      <c r="G1" s="64"/>
      <c r="H1" s="66"/>
      <c r="I1" s="81" t="s">
        <v>196</v>
      </c>
      <c r="J1" s="64"/>
      <c r="K1" s="64"/>
      <c r="L1" s="66"/>
      <c r="M1" s="81" t="s">
        <v>194</v>
      </c>
      <c r="N1" s="64"/>
      <c r="O1" s="64"/>
      <c r="P1" s="66"/>
      <c r="Q1" s="81" t="s">
        <v>187</v>
      </c>
      <c r="R1" s="64"/>
      <c r="S1" s="82"/>
      <c r="T1" s="82"/>
      <c r="U1" s="82"/>
      <c r="V1" s="64"/>
      <c r="W1" s="64"/>
      <c r="X1" s="64"/>
      <c r="Y1" s="66"/>
      <c r="Z1" s="81" t="s">
        <v>188</v>
      </c>
      <c r="AA1" s="64"/>
      <c r="AB1" s="64"/>
      <c r="AC1" s="66"/>
      <c r="AE1" s="62"/>
      <c r="AF1" s="18"/>
      <c r="AG1" s="18"/>
      <c r="AH1" s="18"/>
      <c r="AI1" s="18"/>
      <c r="AJ1" s="18"/>
      <c r="AK1" s="18"/>
      <c r="AL1" s="18"/>
      <c r="AM1" s="18"/>
      <c r="AN1" s="18"/>
      <c r="AO1" s="18"/>
      <c r="AP1" s="18"/>
      <c r="AQ1" s="18"/>
    </row>
    <row r="2" spans="1:43" ht="16.5" thickTop="1" thickBot="1" x14ac:dyDescent="0.3">
      <c r="A2" s="87"/>
      <c r="B2" s="89"/>
      <c r="C2" s="87"/>
      <c r="D2" s="88"/>
      <c r="E2" s="88"/>
      <c r="F2" s="88"/>
      <c r="G2" s="73"/>
      <c r="H2" s="74"/>
      <c r="I2" s="87"/>
      <c r="J2" s="88"/>
      <c r="K2" s="88"/>
      <c r="L2" s="89"/>
      <c r="M2" s="87"/>
      <c r="N2" s="88"/>
      <c r="O2" s="88"/>
      <c r="P2" s="89"/>
      <c r="Q2" s="63"/>
      <c r="R2" s="64"/>
      <c r="S2" s="65" t="s">
        <v>157</v>
      </c>
      <c r="T2" s="65" t="s">
        <v>90</v>
      </c>
      <c r="U2" s="65" t="s">
        <v>100</v>
      </c>
      <c r="V2" s="65" t="s">
        <v>100</v>
      </c>
      <c r="W2" s="65" t="s">
        <v>100</v>
      </c>
      <c r="X2" s="65" t="s">
        <v>181</v>
      </c>
      <c r="Y2" s="83" t="s">
        <v>183</v>
      </c>
      <c r="Z2" s="67" t="s">
        <v>189</v>
      </c>
      <c r="AA2" s="64" t="s">
        <v>192</v>
      </c>
      <c r="AB2" s="65" t="s">
        <v>111</v>
      </c>
      <c r="AC2" s="83" t="s">
        <v>148</v>
      </c>
      <c r="AE2" s="18"/>
      <c r="AF2" s="53"/>
      <c r="AG2" s="53"/>
      <c r="AH2" s="18"/>
      <c r="AI2" s="18"/>
      <c r="AJ2" s="53"/>
      <c r="AK2" s="53"/>
      <c r="AL2" s="53"/>
      <c r="AM2" s="53"/>
      <c r="AN2" s="53"/>
      <c r="AO2" s="18"/>
      <c r="AP2" s="18"/>
      <c r="AQ2" s="18"/>
    </row>
    <row r="3" spans="1:43" ht="15.75" thickTop="1" x14ac:dyDescent="0.25">
      <c r="A3" s="67" t="s">
        <v>144</v>
      </c>
      <c r="B3" s="65" t="s">
        <v>103</v>
      </c>
      <c r="C3" s="67" t="s">
        <v>147</v>
      </c>
      <c r="D3" s="65"/>
      <c r="E3" s="65" t="s">
        <v>163</v>
      </c>
      <c r="F3" s="65" t="s">
        <v>163</v>
      </c>
      <c r="G3" s="65" t="s">
        <v>113</v>
      </c>
      <c r="H3" s="83" t="s">
        <v>176</v>
      </c>
      <c r="I3" s="65" t="s">
        <v>1</v>
      </c>
      <c r="J3" s="65" t="s">
        <v>167</v>
      </c>
      <c r="K3" s="65" t="s">
        <v>170</v>
      </c>
      <c r="L3" s="83" t="s">
        <v>171</v>
      </c>
      <c r="M3" s="67" t="s">
        <v>145</v>
      </c>
      <c r="N3" s="65" t="s">
        <v>146</v>
      </c>
      <c r="O3" s="65" t="s">
        <v>151</v>
      </c>
      <c r="P3" s="84" t="s">
        <v>155</v>
      </c>
      <c r="Q3" s="69" t="s">
        <v>145</v>
      </c>
      <c r="R3" s="53" t="s">
        <v>151</v>
      </c>
      <c r="S3" s="53" t="s">
        <v>151</v>
      </c>
      <c r="T3" s="53" t="s">
        <v>91</v>
      </c>
      <c r="U3" s="53" t="s">
        <v>149</v>
      </c>
      <c r="V3" s="53" t="s">
        <v>149</v>
      </c>
      <c r="W3" s="53" t="s">
        <v>149</v>
      </c>
      <c r="X3" s="53" t="s">
        <v>87</v>
      </c>
      <c r="Y3" s="68" t="s">
        <v>184</v>
      </c>
      <c r="Z3" s="70" t="s">
        <v>190</v>
      </c>
      <c r="AA3" s="53" t="s">
        <v>193</v>
      </c>
      <c r="AB3" s="53" t="s">
        <v>193</v>
      </c>
      <c r="AC3" s="68" t="s">
        <v>149</v>
      </c>
      <c r="AE3" s="53"/>
      <c r="AF3" s="53"/>
      <c r="AG3" s="53"/>
      <c r="AH3" s="53"/>
      <c r="AI3" s="53"/>
      <c r="AJ3" s="53"/>
      <c r="AK3" s="53"/>
      <c r="AL3" s="53"/>
      <c r="AM3" s="53"/>
      <c r="AN3" s="53"/>
      <c r="AO3" s="53"/>
      <c r="AP3" s="53"/>
      <c r="AQ3" s="53"/>
    </row>
    <row r="4" spans="1:43" x14ac:dyDescent="0.25">
      <c r="A4" s="69" t="s">
        <v>166</v>
      </c>
      <c r="B4" s="53"/>
      <c r="C4" s="69" t="s">
        <v>159</v>
      </c>
      <c r="D4" s="53" t="s">
        <v>256</v>
      </c>
      <c r="E4" s="53" t="s">
        <v>161</v>
      </c>
      <c r="F4" s="53" t="s">
        <v>162</v>
      </c>
      <c r="G4" s="53" t="s">
        <v>175</v>
      </c>
      <c r="H4" s="68" t="s">
        <v>177</v>
      </c>
      <c r="I4" s="53" t="s">
        <v>258</v>
      </c>
      <c r="J4" s="53" t="s">
        <v>168</v>
      </c>
      <c r="K4" s="53" t="s">
        <v>168</v>
      </c>
      <c r="L4" s="68" t="s">
        <v>172</v>
      </c>
      <c r="M4" s="69" t="s">
        <v>6</v>
      </c>
      <c r="N4" s="53"/>
      <c r="O4" s="53" t="s">
        <v>6</v>
      </c>
      <c r="P4" s="85" t="s">
        <v>151</v>
      </c>
      <c r="Q4" s="70" t="s">
        <v>152</v>
      </c>
      <c r="R4" s="53" t="s">
        <v>153</v>
      </c>
      <c r="S4" s="53" t="s">
        <v>156</v>
      </c>
      <c r="T4" s="53" t="s">
        <v>1</v>
      </c>
      <c r="U4" s="53" t="s">
        <v>150</v>
      </c>
      <c r="V4" s="53" t="s">
        <v>158</v>
      </c>
      <c r="W4" s="53" t="s">
        <v>179</v>
      </c>
      <c r="X4" s="53" t="s">
        <v>182</v>
      </c>
      <c r="Y4" s="68" t="s">
        <v>185</v>
      </c>
      <c r="Z4" s="70" t="s">
        <v>191</v>
      </c>
      <c r="AA4" s="53" t="s">
        <v>102</v>
      </c>
      <c r="AB4" s="53" t="s">
        <v>102</v>
      </c>
      <c r="AC4" s="68" t="s">
        <v>150</v>
      </c>
      <c r="AE4" s="53"/>
      <c r="AF4" s="53"/>
      <c r="AG4" s="53"/>
      <c r="AH4" s="53"/>
      <c r="AI4" s="53"/>
      <c r="AJ4" s="53"/>
      <c r="AK4" s="53"/>
      <c r="AL4" s="53"/>
      <c r="AM4" s="53"/>
      <c r="AN4" s="53"/>
      <c r="AO4" s="53"/>
      <c r="AP4" s="53"/>
      <c r="AQ4" s="53"/>
    </row>
    <row r="5" spans="1:43" x14ac:dyDescent="0.25">
      <c r="A5" s="69"/>
      <c r="B5" s="53"/>
      <c r="C5" s="69" t="s">
        <v>160</v>
      </c>
      <c r="D5" s="53" t="s">
        <v>257</v>
      </c>
      <c r="E5" s="53" t="s">
        <v>164</v>
      </c>
      <c r="F5" s="53" t="s">
        <v>164</v>
      </c>
      <c r="G5" s="53"/>
      <c r="H5" s="68"/>
      <c r="I5" s="53" t="s">
        <v>0</v>
      </c>
      <c r="J5" s="53"/>
      <c r="K5" s="53"/>
      <c r="L5" s="68" t="s">
        <v>173</v>
      </c>
      <c r="M5" s="69" t="s">
        <v>152</v>
      </c>
      <c r="N5" s="53" t="s">
        <v>154</v>
      </c>
      <c r="O5" s="53" t="s">
        <v>153</v>
      </c>
      <c r="P5" s="68" t="s">
        <v>156</v>
      </c>
      <c r="Q5" s="70"/>
      <c r="R5" s="53"/>
      <c r="S5" s="53" t="s">
        <v>145</v>
      </c>
      <c r="T5" s="53" t="s">
        <v>178</v>
      </c>
      <c r="U5" s="53"/>
      <c r="V5" s="53" t="s">
        <v>85</v>
      </c>
      <c r="W5" s="53" t="s">
        <v>180</v>
      </c>
      <c r="X5" s="53"/>
      <c r="Y5" s="68" t="s">
        <v>186</v>
      </c>
      <c r="Z5" s="70" t="s">
        <v>110</v>
      </c>
      <c r="AA5" s="53" t="s">
        <v>88</v>
      </c>
      <c r="AB5" s="71" t="s">
        <v>88</v>
      </c>
      <c r="AC5" s="68"/>
      <c r="AE5" s="53"/>
      <c r="AF5" s="53"/>
      <c r="AG5" s="53"/>
      <c r="AH5" s="53"/>
      <c r="AI5" s="53"/>
      <c r="AJ5" s="53"/>
      <c r="AK5" s="53"/>
      <c r="AL5" s="53"/>
      <c r="AM5" s="53"/>
      <c r="AN5" s="53"/>
      <c r="AO5" s="53"/>
      <c r="AP5" s="18"/>
      <c r="AQ5" s="53"/>
    </row>
    <row r="6" spans="1:43" ht="15.75" thickBot="1" x14ac:dyDescent="0.3">
      <c r="A6" s="86"/>
      <c r="B6" s="73"/>
      <c r="C6" s="86" t="s">
        <v>2</v>
      </c>
      <c r="D6" s="73" t="s">
        <v>2</v>
      </c>
      <c r="E6" s="73" t="s">
        <v>165</v>
      </c>
      <c r="F6" s="73" t="s">
        <v>6</v>
      </c>
      <c r="G6" s="73"/>
      <c r="H6" s="74"/>
      <c r="I6" s="86" t="s">
        <v>2</v>
      </c>
      <c r="J6" s="73" t="s">
        <v>169</v>
      </c>
      <c r="K6" s="73" t="s">
        <v>169</v>
      </c>
      <c r="L6" s="74" t="s">
        <v>174</v>
      </c>
      <c r="M6" s="86"/>
      <c r="N6" s="73"/>
      <c r="O6" s="73"/>
      <c r="P6" s="74" t="s">
        <v>145</v>
      </c>
      <c r="Q6" s="72" t="s">
        <v>2</v>
      </c>
      <c r="R6" s="73" t="s">
        <v>2</v>
      </c>
      <c r="S6" s="73" t="s">
        <v>2</v>
      </c>
      <c r="T6" s="73" t="s">
        <v>2</v>
      </c>
      <c r="U6" s="73"/>
      <c r="V6" s="73" t="s">
        <v>2</v>
      </c>
      <c r="W6" s="73" t="s">
        <v>2</v>
      </c>
      <c r="X6" s="73" t="s">
        <v>165</v>
      </c>
      <c r="Y6" s="74" t="s">
        <v>2</v>
      </c>
      <c r="Z6" s="72" t="s">
        <v>2</v>
      </c>
      <c r="AA6" s="73" t="s">
        <v>2</v>
      </c>
      <c r="AB6" s="73" t="s">
        <v>2</v>
      </c>
      <c r="AC6" s="74"/>
      <c r="AE6" s="53"/>
      <c r="AF6" s="53"/>
      <c r="AG6" s="53"/>
      <c r="AH6" s="53"/>
      <c r="AI6" s="53"/>
      <c r="AJ6" s="53"/>
      <c r="AK6" s="53"/>
      <c r="AL6" s="53"/>
      <c r="AM6" s="53"/>
      <c r="AN6" s="53"/>
      <c r="AO6" s="53"/>
      <c r="AP6" s="53"/>
      <c r="AQ6" s="53"/>
    </row>
    <row r="7" spans="1:43" ht="15.75" thickTop="1" x14ac:dyDescent="0.25">
      <c r="A7" s="90">
        <f>Evaluation!G1</f>
        <v>40626.582731481481</v>
      </c>
      <c r="B7" s="7" t="str">
        <f>Evaluation!K1</f>
        <v>Unit:Generator x</v>
      </c>
      <c r="C7" s="10">
        <f>Evaluation!L3</f>
        <v>550</v>
      </c>
      <c r="D7" s="94">
        <f>Evaluation!G30</f>
        <v>0</v>
      </c>
      <c r="E7" s="11">
        <f>Evaluation!L4</f>
        <v>0.05</v>
      </c>
      <c r="F7" s="75">
        <f>Evaluation!L5</f>
        <v>1.7000000000000001E-2</v>
      </c>
      <c r="G7" s="76">
        <f>Evaluation!L12</f>
        <v>0.24</v>
      </c>
      <c r="H7" s="76">
        <f>Evaluation!L13</f>
        <v>0.13</v>
      </c>
      <c r="I7" s="79">
        <f>Evaluation!L14</f>
        <v>550</v>
      </c>
      <c r="J7" s="11">
        <f>Evaluation!G21</f>
        <v>3.6154993230646304E-2</v>
      </c>
      <c r="K7" s="11">
        <f>Evaluation!G22</f>
        <v>0.70929955222389918</v>
      </c>
      <c r="L7" s="80" t="str">
        <f>Evaluation!G25</f>
        <v>No</v>
      </c>
      <c r="M7" s="77">
        <f>Evaluation!G4</f>
        <v>60.00237512588501</v>
      </c>
      <c r="N7" s="78">
        <f>Evaluation!G2</f>
        <v>40626.582731481481</v>
      </c>
      <c r="O7" s="77">
        <f>Evaluation!G5</f>
        <v>59.820588504566864</v>
      </c>
      <c r="P7" s="77">
        <f>Evaluation!G6</f>
        <v>-0.18178662131814605</v>
      </c>
      <c r="Q7" s="10">
        <f>Evaluation!G7</f>
        <v>530.11475372314453</v>
      </c>
      <c r="R7" s="10">
        <f>Evaluation!G8</f>
        <v>543.73906393612128</v>
      </c>
      <c r="S7" s="10">
        <f>Evaluation!G9</f>
        <v>16.494402376062688</v>
      </c>
      <c r="T7" s="10">
        <f>EPFR_Final</f>
        <v>26.68866251870708</v>
      </c>
      <c r="U7" s="76">
        <f>Evaluation!G33</f>
        <v>0.75</v>
      </c>
      <c r="V7" s="10">
        <f>Evaluation!G10</f>
        <v>-2.8700921630859373</v>
      </c>
      <c r="W7" s="10">
        <f>Evaluation!G16</f>
        <v>-3.2564673801275839</v>
      </c>
      <c r="X7" s="11">
        <f>Evaluation!G18</f>
        <v>1</v>
      </c>
      <c r="Y7" s="10">
        <f>Evaluation!G13</f>
        <v>29.945129898834665</v>
      </c>
      <c r="Z7" s="10">
        <f>Evaluation!K21</f>
        <v>20.613411449055299</v>
      </c>
      <c r="AA7" s="10">
        <f>IF(Evaluation!K16="Low Hz",Evaluation!K25,Evaluation!K30)</f>
        <v>-3.3821907967654972</v>
      </c>
      <c r="AB7" s="10">
        <f>IF(Evaluation!K16="Low Hz",Evaluation!K24,Evaluation!K29)</f>
        <v>30.975781196801403</v>
      </c>
      <c r="AC7" s="76">
        <f>Evaluation!K33</f>
        <v>0.75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30"/>
  <sheetViews>
    <sheetView tabSelected="1" workbookViewId="0">
      <selection activeCell="A20" sqref="A20"/>
    </sheetView>
  </sheetViews>
  <sheetFormatPr defaultRowHeight="15" x14ac:dyDescent="0.25"/>
  <sheetData>
    <row r="1" spans="1:1" x14ac:dyDescent="0.25">
      <c r="A1" s="91" t="s">
        <v>226</v>
      </c>
    </row>
    <row r="3" spans="1:1" ht="21" x14ac:dyDescent="0.35">
      <c r="A3" s="108" t="s">
        <v>227</v>
      </c>
    </row>
    <row r="4" spans="1:1" x14ac:dyDescent="0.25">
      <c r="A4" s="91" t="s">
        <v>228</v>
      </c>
    </row>
    <row r="5" spans="1:1" x14ac:dyDescent="0.25">
      <c r="A5" s="91" t="s">
        <v>229</v>
      </c>
    </row>
    <row r="6" spans="1:1" x14ac:dyDescent="0.25">
      <c r="A6" s="91" t="s">
        <v>230</v>
      </c>
    </row>
    <row r="7" spans="1:1" x14ac:dyDescent="0.25">
      <c r="A7" s="91" t="s">
        <v>231</v>
      </c>
    </row>
    <row r="8" spans="1:1" x14ac:dyDescent="0.25">
      <c r="A8" s="91" t="s">
        <v>232</v>
      </c>
    </row>
    <row r="9" spans="1:1" x14ac:dyDescent="0.25">
      <c r="A9" s="91" t="s">
        <v>233</v>
      </c>
    </row>
    <row r="10" spans="1:1" x14ac:dyDescent="0.25">
      <c r="A10" s="91" t="s">
        <v>234</v>
      </c>
    </row>
    <row r="11" spans="1:1" x14ac:dyDescent="0.25">
      <c r="A11" s="91" t="s">
        <v>235</v>
      </c>
    </row>
    <row r="12" spans="1:1" x14ac:dyDescent="0.25">
      <c r="A12" s="91" t="s">
        <v>236</v>
      </c>
    </row>
    <row r="13" spans="1:1" x14ac:dyDescent="0.25">
      <c r="A13" s="91" t="s">
        <v>237</v>
      </c>
    </row>
    <row r="14" spans="1:1" x14ac:dyDescent="0.25">
      <c r="A14" s="91" t="s">
        <v>238</v>
      </c>
    </row>
    <row r="15" spans="1:1" x14ac:dyDescent="0.25">
      <c r="A15" s="91" t="s">
        <v>239</v>
      </c>
    </row>
    <row r="16" spans="1:1" x14ac:dyDescent="0.25">
      <c r="A16" s="91" t="s">
        <v>250</v>
      </c>
    </row>
    <row r="17" spans="1:1" x14ac:dyDescent="0.25">
      <c r="A17" s="91" t="s">
        <v>246</v>
      </c>
    </row>
    <row r="18" spans="1:1" x14ac:dyDescent="0.25">
      <c r="A18" s="91" t="s">
        <v>240</v>
      </c>
    </row>
    <row r="19" spans="1:1" x14ac:dyDescent="0.25">
      <c r="A19" s="91" t="s">
        <v>241</v>
      </c>
    </row>
    <row r="21" spans="1:1" ht="18.75" x14ac:dyDescent="0.3">
      <c r="A21" s="110" t="s">
        <v>242</v>
      </c>
    </row>
    <row r="23" spans="1:1" ht="15.75" x14ac:dyDescent="0.25">
      <c r="A23" s="109" t="s">
        <v>243</v>
      </c>
    </row>
    <row r="25" spans="1:1" x14ac:dyDescent="0.25">
      <c r="A25" s="91" t="s">
        <v>244</v>
      </c>
    </row>
    <row r="26" spans="1:1" s="91" customFormat="1" x14ac:dyDescent="0.25">
      <c r="A26" s="91" t="s">
        <v>245</v>
      </c>
    </row>
    <row r="27" spans="1:1" x14ac:dyDescent="0.25">
      <c r="A27" s="91" t="s">
        <v>247</v>
      </c>
    </row>
    <row r="28" spans="1:1" x14ac:dyDescent="0.25">
      <c r="A28" s="91" t="s">
        <v>248</v>
      </c>
    </row>
    <row r="29" spans="1:1" s="91" customFormat="1" x14ac:dyDescent="0.25">
      <c r="A29" s="91" t="s">
        <v>249</v>
      </c>
    </row>
    <row r="30" spans="1:1" x14ac:dyDescent="0.25">
      <c r="A30" s="91" t="s">
        <v>251</v>
      </c>
    </row>
  </sheetData>
  <pageMargins left="0.7" right="0.7" top="0.75" bottom="0.75" header="0.3" footer="0.3"/>
  <pageSetup orientation="portrait" r:id="rId1"/>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_rels/item4.xml.rels><?xml version="1.0" encoding="UTF-8"?>

<Relationships xmlns="http://schemas.openxmlformats.org/package/2006/relationships">
  <Relationship Id="rId1" Type="http://schemas.openxmlformats.org/officeDocument/2006/relationships/customXmlProps" Target="itemProps4.xml"/>
</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DF8DAC01AA504D830C83B5CF6D3F22" ma:contentTypeVersion="51" ma:contentTypeDescription="Create a new document." ma:contentTypeScope="" ma:versionID="0a3ab857bda0e5afc90c023c3c6c2182">
  <xsd:schema xmlns:xsd="http://www.w3.org/2001/XMLSchema" xmlns:xs="http://www.w3.org/2001/XMLSchema" xmlns:p="http://schemas.microsoft.com/office/2006/metadata/properties" xmlns:ns1="http://schemas.microsoft.com/sharepoint/v3" xmlns:ns2="C1EFA0F7-E907-4E43-8BC2-4EBBF95C600F" xmlns:ns3="e4155d08-df47-44e4-a0ca-b19826eddce8" xmlns:ns4="13f4d0c9-b27a-47cb-ae48-d9949f292f2b" targetNamespace="http://schemas.microsoft.com/office/2006/metadata/properties" ma:root="true" ma:fieldsID="af1cfacdbf36f4906ff6b431593ad9c2" ns1:_="" ns2:_="" ns3:_="" ns4:_="">
    <xsd:import namespace="http://schemas.microsoft.com/sharepoint/v3"/>
    <xsd:import namespace="C1EFA0F7-E907-4E43-8BC2-4EBBF95C600F"/>
    <xsd:import namespace="e4155d08-df47-44e4-a0ca-b19826eddce8"/>
    <xsd:import namespace="13f4d0c9-b27a-47cb-ae48-d9949f292f2b"/>
    <xsd:element name="properties">
      <xsd:complexType>
        <xsd:sequence>
          <xsd:element name="documentManagement">
            <xsd:complexType>
              <xsd:all>
                <xsd:element ref="ns2:Description0" minOccurs="0"/>
                <xsd:element ref="ns2:EffectiveDate" minOccurs="0"/>
                <xsd:element ref="ns2:ExpirationDate" minOccurs="0"/>
                <xsd:element ref="ns3:TaxCatchAll" minOccurs="0"/>
                <xsd:element ref="ns3:TaxCatchAllLabel" minOccurs="0"/>
                <xsd:element ref="ns4:View_x0020_Position" minOccurs="0"/>
                <xsd:element ref="ns4:Ext_x0020_Active" minOccurs="0"/>
                <xsd:element ref="ns3:Review_x0020_Date"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1EFA0F7-E907-4E43-8BC2-4EBBF95C600F"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Note">
          <xsd:maxLength value="255"/>
        </xsd:restriction>
      </xsd:simpleType>
    </xsd:element>
    <xsd:element name="EffectiveDate" ma:index="9" nillable="true" ma:displayName="EffectiveDate" ma:default="[today]" ma:format="DateOnly" ma:internalName="EffectiveDate" ma:readOnly="false">
      <xsd:simpleType>
        <xsd:restriction base="dms:DateTime"/>
      </xsd:simpleType>
    </xsd:element>
    <xsd:element name="ExpirationDate" ma:index="10" nillable="true" ma:displayName="ExpirationDate" ma:format="DateOnly" ma:internalName="Expiration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155d08-df47-44e4-a0ca-b19826eddce8"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0e24905-d5b9-44fe-b0ce-ca5b6e2b22c7}" ma:internalName="TaxCatchAll" ma:showField="CatchAllData" ma:web="e4155d08-df47-44e4-a0ca-b19826eddce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0e24905-d5b9-44fe-b0ce-ca5b6e2b22c7}" ma:internalName="TaxCatchAllLabel" ma:readOnly="true" ma:showField="CatchAllDataLabel" ma:web="e4155d08-df47-44e4-a0ca-b19826eddce8">
      <xsd:complexType>
        <xsd:complexContent>
          <xsd:extension base="dms:MultiChoiceLookup">
            <xsd:sequence>
              <xsd:element name="Value" type="dms:Lookup" maxOccurs="unbounded" minOccurs="0" nillable="true"/>
            </xsd:sequence>
          </xsd:extension>
        </xsd:complexContent>
      </xsd:complexType>
    </xsd:element>
    <xsd:element name="Review_x0020_Date" ma:index="15" nillable="true" ma:displayName="Review Date" ma:format="DateOnly" ma:internalName="Review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3f4d0c9-b27a-47cb-ae48-d9949f292f2b" elementFormDefault="qualified">
    <xsd:import namespace="http://schemas.microsoft.com/office/2006/documentManagement/types"/>
    <xsd:import namespace="http://schemas.microsoft.com/office/infopath/2007/PartnerControls"/>
    <xsd:element name="View_x0020_Position" ma:index="13" nillable="true" ma:displayName="View Position" ma:decimals="0" ma:default="0" ma:internalName="View_x0020_Position" ma:readOnly="false">
      <xsd:simpleType>
        <xsd:restriction base="dms:Number"/>
      </xsd:simpleType>
    </xsd:element>
    <xsd:element name="Ext_x0020_Active" ma:index="14" nillable="true" ma:displayName="Ext Active" ma:internalName="Ext_x0020_Activ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Description0 xmlns="C1EFA0F7-E907-4E43-8BC2-4EBBF95C600F">This spreadsheet is referenced in the Primary Frequency Response Reference Document and was used during the BAL-001-TRE-1 field trials to determine individual Primary Frequency Response during Frequency Measureable Events for Single Generator Steam Turbines</Description0>
    <View_x0020_Position xmlns="13f4d0c9-b27a-47cb-ae48-d9949f292f2b" xsi:nil="true"/>
    <Ext_x0020_Active xmlns="13f4d0c9-b27a-47cb-ae48-d9949f292f2b" xsi:nil="true"/>
    <ExpirationDate xmlns="C1EFA0F7-E907-4E43-8BC2-4EBBF95C600F">2019-12-31T06:00:00+00:00</ExpirationDate>
    <EffectiveDate xmlns="C1EFA0F7-E907-4E43-8BC2-4EBBF95C600F" xsi:nil="true"/>
    <TaxCatchAll xmlns="e4155d08-df47-44e4-a0ca-b19826eddce8"/>
    <Review_x0020_Date xmlns="e4155d08-df47-44e4-a0ca-b19826eddce8">2019-11-16T06:00:00+00:00</Review_x0020_Date>
    <_dlc_ExpireDateSaved xmlns="http://schemas.microsoft.com/sharepoint/v3" xsi:nil="true"/>
    <_dlc_ExpireDate xmlns="http://schemas.microsoft.com/sharepoint/v3">2020-02-05T11:31:07+00:00</_dlc_ExpireDate>
    <Department xmlns="c1efa0f7-e907-4e43-8bc2-4ebbf95c600f" xsi:nil="true"/>
    <Source_x0020_of_x0020_Lessons_x0020_Learned xmlns="c1efa0f7-e907-4e43-8bc2-4ebbf95c600f" xsi:nil="true"/>
    <Year xmlns="c1efa0f7-e907-4e43-8bc2-4ebbf95c600f" xsi:nil="true"/>
    <FileNameCalc xmlns="c1efa0f7-e907-4e43-8bc2-4ebbf95c600f">BAL-001-TRE-1_PFR_Evaluation_SingleGenSteamTurbine.xlsx</FileNameCalc>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olicyDirtyBag xmlns="microsoft.office.server.policy.changes">
  <Microsoft.Office.RecordsManagement.PolicyFeatures.Expiration op="Change"/>
</PolicyDirtyBag>
</file>

<file path=customXml/item6.xml><?xml version="1.0" encoding="utf-8"?>
<?mso-contentType ?>
<p:Policy xmlns:p="office.server.policy" id="" local="true">
  <p:Name>Document</p:Name>
  <p:Description>Policy : Send Expiration Reminder to External Relations</p:Description>
  <p:Statement>Policy : Send Expiration Reminder to External Relations</p:Statement>
  <p:PolicyItems>
    <p:PolicyItem featureId="Microsoft.Office.RecordsManagement.PolicyFeatures.Expiration" staticId="0x010100A3DF8DAC01AA504D830C83B5CF6D3F22|1376230433" UniqueId="4f0cdc36-a64a-4bd2-bd11-7eb99cd48ddf">
      <p:Name>Retention</p:Name>
      <p:Description>Automatic scheduling of content for processing, and performing a retention action on content that has reached its due date.</p:Description>
      <p:CustomData>
        <Schedules nextStageId="2">
          <Schedule type="Default">
            <stages>
              <data stageId="1" recur="true" offset="1" unit="days">
                <formula id="Microsoft.Office.RecordsManagement.PolicyFeatures.Expiration.Formula.BuiltIn">
                  <number>0</number>
                  <property>Review_x0020_Date</property>
                  <propertyId>c2abbc34-e60f-461d-8b26-621b614f5b2f</propertyId>
                  <period>days</period>
                </formula>
                <action type="workflow" id="6659f139-01c0-40a3-948b-23d6fc10d159"/>
              </data>
            </stages>
          </Schedule>
        </Schedules>
      </p:CustomData>
    </p:PolicyItem>
  </p:PolicyItems>
</p:Policy>
</file>

<file path=customXml/item7.xml><?xml version="1.0" encoding="utf-8"?>
<ct:contentTypeSchema xmlns:ct="http://schemas.microsoft.com/office/2006/metadata/contentType" xmlns:ma="http://schemas.microsoft.com/office/2006/metadata/properties/metaAttributes" ct:_="" ma:_="" ma:contentTypeName="Document" ma:contentTypeID="0x010100A3DF8DAC01AA504D830C83B5CF6D3F22" ma:contentTypeVersion="54" ma:contentTypeDescription="Create a new document." ma:contentTypeScope="" ma:versionID="d8037e2b9a304c8a02cfa55b0d650995">
  <xsd:schema xmlns:xsd="http://www.w3.org/2001/XMLSchema" xmlns:xs="http://www.w3.org/2001/XMLSchema" xmlns:p="http://schemas.microsoft.com/office/2006/metadata/properties" xmlns:ns1="http://schemas.microsoft.com/sharepoint/v3" xmlns:ns2="C1EFA0F7-E907-4E43-8BC2-4EBBF95C600F" xmlns:ns3="e4155d08-df47-44e4-a0ca-b19826eddce8" xmlns:ns4="13f4d0c9-b27a-47cb-ae48-d9949f292f2b" targetNamespace="http://schemas.microsoft.com/office/2006/metadata/properties" ma:root="true" ma:fieldsID="26c26ea92f97cddb85e99ff5b7f33b66" ns1:_="" ns2:_="" ns3:_="" ns4:_="">
    <xsd:import namespace="http://schemas.microsoft.com/sharepoint/v3"/>
    <xsd:import namespace="C1EFA0F7-E907-4E43-8BC2-4EBBF95C600F"/>
    <xsd:import namespace="e4155d08-df47-44e4-a0ca-b19826eddce8"/>
    <xsd:import namespace="13f4d0c9-b27a-47cb-ae48-d9949f292f2b"/>
    <xsd:element name="properties">
      <xsd:complexType>
        <xsd:sequence>
          <xsd:element name="documentManagement">
            <xsd:complexType>
              <xsd:all>
                <xsd:element ref="ns2:Description0" minOccurs="0"/>
                <xsd:element ref="ns2:EffectiveDate" minOccurs="0"/>
                <xsd:element ref="ns2:ExpirationDate" minOccurs="0"/>
                <xsd:element ref="ns3:TaxCatchAll" minOccurs="0"/>
                <xsd:element ref="ns3:TaxCatchAllLabel" minOccurs="0"/>
                <xsd:element ref="ns4:View_x0020_Position" minOccurs="0"/>
                <xsd:element ref="ns4:Ext_x0020_Active" minOccurs="0"/>
                <xsd:element ref="ns3:Review_x0020_Date"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1EFA0F7-E907-4E43-8BC2-4EBBF95C600F"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Note">
          <xsd:maxLength value="255"/>
        </xsd:restriction>
      </xsd:simpleType>
    </xsd:element>
    <xsd:element name="EffectiveDate" ma:index="9" nillable="true" ma:displayName="EffectiveDate" ma:default="[today]" ma:format="DateOnly" ma:internalName="EffectiveDate" ma:readOnly="false">
      <xsd:simpleType>
        <xsd:restriction base="dms:DateTime"/>
      </xsd:simpleType>
    </xsd:element>
    <xsd:element name="ExpirationDate" ma:index="10" nillable="true" ma:displayName="ExpirationDate" ma:format="DateOnly" ma:internalName="Expiration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155d08-df47-44e4-a0ca-b19826eddce8"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0e24905-d5b9-44fe-b0ce-ca5b6e2b22c7}" ma:internalName="TaxCatchAll" ma:showField="CatchAllData" ma:web="e4155d08-df47-44e4-a0ca-b19826eddce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0e24905-d5b9-44fe-b0ce-ca5b6e2b22c7}" ma:internalName="TaxCatchAllLabel" ma:readOnly="true" ma:showField="CatchAllDataLabel" ma:web="e4155d08-df47-44e4-a0ca-b19826eddce8">
      <xsd:complexType>
        <xsd:complexContent>
          <xsd:extension base="dms:MultiChoiceLookup">
            <xsd:sequence>
              <xsd:element name="Value" type="dms:Lookup" maxOccurs="unbounded" minOccurs="0" nillable="true"/>
            </xsd:sequence>
          </xsd:extension>
        </xsd:complexContent>
      </xsd:complexType>
    </xsd:element>
    <xsd:element name="Review_x0020_Date" ma:index="15" nillable="true" ma:displayName="Review Date" ma:format="DateOnly" ma:internalName="Review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3f4d0c9-b27a-47cb-ae48-d9949f292f2b" elementFormDefault="qualified">
    <xsd:import namespace="http://schemas.microsoft.com/office/2006/documentManagement/types"/>
    <xsd:import namespace="http://schemas.microsoft.com/office/infopath/2007/PartnerControls"/>
    <xsd:element name="View_x0020_Position" ma:index="13" nillable="true" ma:displayName="View Position" ma:decimals="0" ma:default="0" ma:internalName="View_x0020_Position" ma:readOnly="false">
      <xsd:simpleType>
        <xsd:restriction base="dms:Number"/>
      </xsd:simpleType>
    </xsd:element>
    <xsd:element name="Ext_x0020_Active" ma:index="14" nillable="true" ma:displayName="Ext Active" ma:internalName="Ext_x0020_Activ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ct:contentTypeSchema xmlns:ct="http://schemas.microsoft.com/office/2006/metadata/contentType" xmlns:ma="http://schemas.microsoft.com/office/2006/metadata/properties/metaAttributes" ct:_="" ma:_="" ma:contentTypeName="Document" ma:contentTypeID="0x010100A3DF8DAC01AA504D830C83B5CF6D3F22" ma:contentTypeVersion="65" ma:contentTypeDescription="Create a new document." ma:contentTypeScope="" ma:versionID="c576cc13b82ffdcc9f5afc5a93f1fd1e">
  <xsd:schema xmlns:xsd="http://www.w3.org/2001/XMLSchema" xmlns:xs="http://www.w3.org/2001/XMLSchema" xmlns:p="http://schemas.microsoft.com/office/2006/metadata/properties" xmlns:ns1="http://schemas.microsoft.com/sharepoint/v3" xmlns:ns2="C1EFA0F7-E907-4E43-8BC2-4EBBF95C600F" xmlns:ns3="e4155d08-df47-44e4-a0ca-b19826eddce8" xmlns:ns4="13f4d0c9-b27a-47cb-ae48-d9949f292f2b" xmlns:ns5="c1efa0f7-e907-4e43-8bc2-4ebbf95c600f" targetNamespace="http://schemas.microsoft.com/office/2006/metadata/properties" ma:root="true" ma:fieldsID="addceda50b40c850e37f5237097d9d46" ns1:_="" ns2:_="" ns3:_="" ns4:_="" ns5:_="">
    <xsd:import namespace="http://schemas.microsoft.com/sharepoint/v3"/>
    <xsd:import namespace="C1EFA0F7-E907-4E43-8BC2-4EBBF95C600F"/>
    <xsd:import namespace="e4155d08-df47-44e4-a0ca-b19826eddce8"/>
    <xsd:import namespace="13f4d0c9-b27a-47cb-ae48-d9949f292f2b"/>
    <xsd:import namespace="c1efa0f7-e907-4e43-8bc2-4ebbf95c600f"/>
    <xsd:element name="properties">
      <xsd:complexType>
        <xsd:sequence>
          <xsd:element name="documentManagement">
            <xsd:complexType>
              <xsd:all>
                <xsd:element ref="ns2:Description0" minOccurs="0"/>
                <xsd:element ref="ns2:EffectiveDate" minOccurs="0"/>
                <xsd:element ref="ns2:ExpirationDate" minOccurs="0"/>
                <xsd:element ref="ns3:TaxCatchAll" minOccurs="0"/>
                <xsd:element ref="ns3:TaxCatchAllLabel" minOccurs="0"/>
                <xsd:element ref="ns4:View_x0020_Position" minOccurs="0"/>
                <xsd:element ref="ns4:Ext_x0020_Active" minOccurs="0"/>
                <xsd:element ref="ns3:Review_x0020_Date" minOccurs="0"/>
                <xsd:element ref="ns1:_dlc_Exempt" minOccurs="0"/>
                <xsd:element ref="ns1:_dlc_ExpireDateSaved" minOccurs="0"/>
                <xsd:element ref="ns1:_dlc_ExpireDate" minOccurs="0"/>
                <xsd:element ref="ns5:Department" minOccurs="0"/>
                <xsd:element ref="ns5:Year" minOccurs="0"/>
                <xsd:element ref="ns5:Source_x0020_of_x0020_Lessons_x0020_Learned" minOccurs="0"/>
                <xsd:element ref="ns5:FileNameCal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1EFA0F7-E907-4E43-8BC2-4EBBF95C600F"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Note">
          <xsd:maxLength value="255"/>
        </xsd:restriction>
      </xsd:simpleType>
    </xsd:element>
    <xsd:element name="EffectiveDate" ma:index="9" nillable="true" ma:displayName="EffectiveDate" ma:default="[today]" ma:format="DateOnly" ma:internalName="EffectiveDate" ma:readOnly="false">
      <xsd:simpleType>
        <xsd:restriction base="dms:DateTime"/>
      </xsd:simpleType>
    </xsd:element>
    <xsd:element name="ExpirationDate" ma:index="10" nillable="true" ma:displayName="ExpirationDate" ma:format="DateOnly" ma:internalName="Expiration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155d08-df47-44e4-a0ca-b19826eddce8"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0e24905-d5b9-44fe-b0ce-ca5b6e2b22c7}" ma:internalName="TaxCatchAll" ma:showField="CatchAllData" ma:web="e4155d08-df47-44e4-a0ca-b19826eddce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0e24905-d5b9-44fe-b0ce-ca5b6e2b22c7}" ma:internalName="TaxCatchAllLabel" ma:readOnly="true" ma:showField="CatchAllDataLabel" ma:web="e4155d08-df47-44e4-a0ca-b19826eddce8">
      <xsd:complexType>
        <xsd:complexContent>
          <xsd:extension base="dms:MultiChoiceLookup">
            <xsd:sequence>
              <xsd:element name="Value" type="dms:Lookup" maxOccurs="unbounded" minOccurs="0" nillable="true"/>
            </xsd:sequence>
          </xsd:extension>
        </xsd:complexContent>
      </xsd:complexType>
    </xsd:element>
    <xsd:element name="Review_x0020_Date" ma:index="15" nillable="true" ma:displayName="Review Date" ma:format="DateOnly" ma:internalName="Review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3f4d0c9-b27a-47cb-ae48-d9949f292f2b" elementFormDefault="qualified">
    <xsd:import namespace="http://schemas.microsoft.com/office/2006/documentManagement/types"/>
    <xsd:import namespace="http://schemas.microsoft.com/office/infopath/2007/PartnerControls"/>
    <xsd:element name="View_x0020_Position" ma:index="13" nillable="true" ma:displayName="View Position" ma:decimals="0" ma:default="0" ma:internalName="View_x0020_Position" ma:readOnly="false">
      <xsd:simpleType>
        <xsd:restriction base="dms:Number"/>
      </xsd:simpleType>
    </xsd:element>
    <xsd:element name="Ext_x0020_Active" ma:index="14" nillable="true" ma:displayName="Ext Active" ma:internalName="Ext_x0020_Activ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efa0f7-e907-4e43-8bc2-4ebbf95c600f" elementFormDefault="qualified">
    <xsd:import namespace="http://schemas.microsoft.com/office/2006/documentManagement/types"/>
    <xsd:import namespace="http://schemas.microsoft.com/office/infopath/2007/PartnerControls"/>
    <xsd:element name="Department" ma:index="22" nillable="true" ma:displayName="Category" ma:description="Allows for creating department specific views." ma:internalName="Department">
      <xsd:simpleType>
        <xsd:restriction base="dms:Text">
          <xsd:maxLength value="255"/>
        </xsd:restriction>
      </xsd:simpleType>
    </xsd:element>
    <xsd:element name="Year" ma:index="23" nillable="true" ma:displayName="Year" ma:internalName="Year">
      <xsd:simpleType>
        <xsd:restriction base="dms:Text">
          <xsd:maxLength value="255"/>
        </xsd:restriction>
      </xsd:simpleType>
    </xsd:element>
    <xsd:element name="Source_x0020_of_x0020_Lessons_x0020_Learned" ma:index="24" nillable="true" ma:displayName="Source of Lessons Learned" ma:internalName="Source_x0020_of_x0020_Lessons_x0020_Learned">
      <xsd:simpleType>
        <xsd:restriction base="dms:Text">
          <xsd:maxLength value="255"/>
        </xsd:restriction>
      </xsd:simpleType>
    </xsd:element>
    <xsd:element name="FileNameCalc" ma:index="26" nillable="true" ma:displayName="FileNameCalc" ma:hidden="true" ma:internalName="FileNameCalc"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8"?>
<ct:contentTypeSchema xmlns:ct="http://schemas.microsoft.com/office/2006/metadata/contentType" xmlns:ma="http://schemas.microsoft.com/office/2006/metadata/properties/metaAttributes" ct:_="" ma:_="" ma:contentTypeName="Document" ma:contentTypeID="0x010100A3DF8DAC01AA504D830C83B5CF6D3F22" ma:contentTypeVersion="66" ma:contentTypeDescription="Create a new document." ma:contentTypeScope="" ma:versionID="1586b272b2aebde98984b2cae6d03a16">
  <xsd:schema xmlns:xsd="http://www.w3.org/2001/XMLSchema" xmlns:xs="http://www.w3.org/2001/XMLSchema" xmlns:p="http://schemas.microsoft.com/office/2006/metadata/properties" xmlns:ns1="http://schemas.microsoft.com/sharepoint/v3" xmlns:ns2="C1EFA0F7-E907-4E43-8BC2-4EBBF95C600F" xmlns:ns3="e4155d08-df47-44e4-a0ca-b19826eddce8" xmlns:ns4="13f4d0c9-b27a-47cb-ae48-d9949f292f2b" xmlns:ns5="c1efa0f7-e907-4e43-8bc2-4ebbf95c600f" targetNamespace="http://schemas.microsoft.com/office/2006/metadata/properties" ma:root="true" ma:fieldsID="addceda50b40c850e37f5237097d9d46" ns1:_="" ns2:_="" ns3:_="" ns4:_="" ns5:_="">
    <xsd:import namespace="http://schemas.microsoft.com/sharepoint/v3"/>
    <xsd:import namespace="C1EFA0F7-E907-4E43-8BC2-4EBBF95C600F"/>
    <xsd:import namespace="e4155d08-df47-44e4-a0ca-b19826eddce8"/>
    <xsd:import namespace="13f4d0c9-b27a-47cb-ae48-d9949f292f2b"/>
    <xsd:import namespace="c1efa0f7-e907-4e43-8bc2-4ebbf95c600f"/>
    <xsd:element name="properties">
      <xsd:complexType>
        <xsd:sequence>
          <xsd:element name="documentManagement">
            <xsd:complexType>
              <xsd:all>
                <xsd:element ref="ns2:Description0" minOccurs="0"/>
                <xsd:element ref="ns2:EffectiveDate" minOccurs="0"/>
                <xsd:element ref="ns2:ExpirationDate" minOccurs="0"/>
                <xsd:element ref="ns3:TaxCatchAll" minOccurs="0"/>
                <xsd:element ref="ns3:TaxCatchAllLabel" minOccurs="0"/>
                <xsd:element ref="ns4:View_x0020_Position" minOccurs="0"/>
                <xsd:element ref="ns4:Ext_x0020_Active" minOccurs="0"/>
                <xsd:element ref="ns3:Review_x0020_Date" minOccurs="0"/>
                <xsd:element ref="ns1:_dlc_Exempt" minOccurs="0"/>
                <xsd:element ref="ns1:_dlc_ExpireDateSaved" minOccurs="0"/>
                <xsd:element ref="ns1:_dlc_ExpireDate" minOccurs="0"/>
                <xsd:element ref="ns5:Department" minOccurs="0"/>
                <xsd:element ref="ns5:Year" minOccurs="0"/>
                <xsd:element ref="ns5:Source_x0020_of_x0020_Lessons_x0020_Learned" minOccurs="0"/>
                <xsd:element ref="ns5:FileNameCal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1EFA0F7-E907-4E43-8BC2-4EBBF95C600F"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Note">
          <xsd:maxLength value="255"/>
        </xsd:restriction>
      </xsd:simpleType>
    </xsd:element>
    <xsd:element name="EffectiveDate" ma:index="9" nillable="true" ma:displayName="EffectiveDate" ma:default="[today]" ma:format="DateOnly" ma:internalName="EffectiveDate" ma:readOnly="false">
      <xsd:simpleType>
        <xsd:restriction base="dms:DateTime"/>
      </xsd:simpleType>
    </xsd:element>
    <xsd:element name="ExpirationDate" ma:index="10" nillable="true" ma:displayName="ExpirationDate" ma:format="DateOnly" ma:internalName="Expiration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155d08-df47-44e4-a0ca-b19826eddce8"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0e24905-d5b9-44fe-b0ce-ca5b6e2b22c7}" ma:internalName="TaxCatchAll" ma:showField="CatchAllData" ma:web="e4155d08-df47-44e4-a0ca-b19826eddce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0e24905-d5b9-44fe-b0ce-ca5b6e2b22c7}" ma:internalName="TaxCatchAllLabel" ma:readOnly="true" ma:showField="CatchAllDataLabel" ma:web="e4155d08-df47-44e4-a0ca-b19826eddce8">
      <xsd:complexType>
        <xsd:complexContent>
          <xsd:extension base="dms:MultiChoiceLookup">
            <xsd:sequence>
              <xsd:element name="Value" type="dms:Lookup" maxOccurs="unbounded" minOccurs="0" nillable="true"/>
            </xsd:sequence>
          </xsd:extension>
        </xsd:complexContent>
      </xsd:complexType>
    </xsd:element>
    <xsd:element name="Review_x0020_Date" ma:index="15" nillable="true" ma:displayName="Review Date" ma:format="DateOnly" ma:internalName="Review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3f4d0c9-b27a-47cb-ae48-d9949f292f2b" elementFormDefault="qualified">
    <xsd:import namespace="http://schemas.microsoft.com/office/2006/documentManagement/types"/>
    <xsd:import namespace="http://schemas.microsoft.com/office/infopath/2007/PartnerControls"/>
    <xsd:element name="View_x0020_Position" ma:index="13" nillable="true" ma:displayName="View Position" ma:decimals="0" ma:default="0" ma:internalName="View_x0020_Position" ma:readOnly="false">
      <xsd:simpleType>
        <xsd:restriction base="dms:Number"/>
      </xsd:simpleType>
    </xsd:element>
    <xsd:element name="Ext_x0020_Active" ma:index="14" nillable="true" ma:displayName="Ext Active" ma:internalName="Ext_x0020_Activ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efa0f7-e907-4e43-8bc2-4ebbf95c600f" elementFormDefault="qualified">
    <xsd:import namespace="http://schemas.microsoft.com/office/2006/documentManagement/types"/>
    <xsd:import namespace="http://schemas.microsoft.com/office/infopath/2007/PartnerControls"/>
    <xsd:element name="Department" ma:index="22" nillable="true" ma:displayName="Category" ma:description="Allows for creating department specific views." ma:internalName="Department">
      <xsd:simpleType>
        <xsd:restriction base="dms:Text">
          <xsd:maxLength value="255"/>
        </xsd:restriction>
      </xsd:simpleType>
    </xsd:element>
    <xsd:element name="Year" ma:index="23" nillable="true" ma:displayName="Year" ma:internalName="Year">
      <xsd:simpleType>
        <xsd:restriction base="dms:Text">
          <xsd:maxLength value="255"/>
        </xsd:restriction>
      </xsd:simpleType>
    </xsd:element>
    <xsd:element name="Source_x0020_of_x0020_Lessons_x0020_Learned" ma:index="24" nillable="true" ma:displayName="Source of Lessons Learned" ma:internalName="Source_x0020_of_x0020_Lessons_x0020_Learned">
      <xsd:simpleType>
        <xsd:restriction base="dms:Text">
          <xsd:maxLength value="255"/>
        </xsd:restriction>
      </xsd:simpleType>
    </xsd:element>
    <xsd:element name="FileNameCalc" ma:index="26" nillable="true" ma:displayName="FileNameCalc" ma:hidden="true" ma:internalName="FileNameCalc"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EBE7F8-FDE0-45D4-B4C8-B96653B905AD}"/>
</file>

<file path=customXml/itemProps2.xml><?xml version="1.0" encoding="utf-8"?>
<ds:datastoreItem xmlns:ds="http://schemas.openxmlformats.org/officeDocument/2006/customXml" ds:itemID="{D2AEA243-74F5-4849-9335-3AFC7641E611}"/>
</file>

<file path=customXml/itemProps3.xml><?xml version="1.0" encoding="utf-8"?>
<ds:datastoreItem xmlns:ds="http://schemas.openxmlformats.org/officeDocument/2006/customXml" ds:itemID="{2B08C6FD-CB59-48E7-9BAA-8C2F04F11B20}"/>
</file>

<file path=customXml/itemProps4.xml><?xml version="1.0" encoding="utf-8"?>
<ds:datastoreItem xmlns:ds="http://schemas.openxmlformats.org/officeDocument/2006/customXml" ds:itemID="{D2AEA243-74F5-4849-9335-3AFC7641E611}">
  <ds:schemaRefs>
    <ds:schemaRef ds:uri="http://schemas.microsoft.com/sharepoint/v3/contenttype/forms"/>
  </ds:schemaRefs>
</ds:datastoreItem>
</file>

<file path=customXml/itemProps5.xml><?xml version="1.0" encoding="utf-8"?>
<ds:datastoreItem xmlns:ds="http://schemas.openxmlformats.org/officeDocument/2006/customXml" ds:itemID="{015AAF71-1999-4ACD-A7DC-D518CDB16A86}"/>
</file>

<file path=customXml/itemProps6.xml><?xml version="1.0" encoding="utf-8"?>
<ds:datastoreItem xmlns:ds="http://schemas.openxmlformats.org/officeDocument/2006/customXml" ds:itemID="{7E436FEE-1FD7-452E-BFE1-D7A35DA28A0F}"/>
</file>

<file path=customXml/itemProps7.xml><?xml version="1.0" encoding="utf-8"?>
<ds:datastoreItem xmlns:ds="http://schemas.openxmlformats.org/officeDocument/2006/customXml" ds:itemID="{ED2F496A-BDB9-499F-A6E8-8D4023CDE506}"/>
</file>

<file path=customXml/itemProps8.xml><?xml version="1.0" encoding="utf-8"?>
<ds:datastoreItem xmlns:ds="http://schemas.openxmlformats.org/officeDocument/2006/customXml" ds:itemID="{BF847DFD-8D43-42C8-A6B7-940A052B8127}"/>
</file>

<file path=customXml/itemProps9.xml><?xml version="1.0" encoding="utf-8"?>
<ds:datastoreItem xmlns:ds="http://schemas.openxmlformats.org/officeDocument/2006/customXml" ds:itemID="{5ACF5774-B9AF-4388-9CA3-06096AFD0A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Data</vt:lpstr>
      <vt:lpstr>Initial &amp; Sustained Graph</vt:lpstr>
      <vt:lpstr>Model Period Graph</vt:lpstr>
      <vt:lpstr>Evaluation</vt:lpstr>
      <vt:lpstr>Summary</vt:lpstr>
      <vt:lpstr>Instructions</vt:lpstr>
      <vt:lpstr>EPFR_Final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BAL-001-TRE-1 PFR Evaluation - Single Generator Steam Turbine</dc:title>
  <dc:creator>sniemeyer</dc:creator>
  <cp:keywords>BAL-001-TRE-1</cp:keywords>
  <cp:lastModifiedBy>Lewis, Sarah</cp:lastModifiedBy>
  <dcterms:created xsi:type="dcterms:W3CDTF">2011-01-14T16:38:52Z</dcterms:created>
  <dcterms:modified xsi:type="dcterms:W3CDTF">2014-07-16T17:22:11Z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ContentTypeId">
    <vt:lpwstr>0x010100A3DF8DAC01AA504D830C83B5CF6D3F22</vt:lpwstr>
  </property>
  <property fmtid="{D5CDD505-2E9C-101B-9397-08002B2CF9AE}" pid="6" name="FileLeafRef">
    <vt:lpwstr>BAL-001-TRE-1_PFR_Evaluation_SingleGenSteamTurbine.xlsx</vt:lpwstr>
  </property>
  <property fmtid="{D5CDD505-2E9C-101B-9397-08002B2CF9AE}" pid="8" name="Ext Category">
    <vt:lpwstr/>
  </property>
  <property fmtid="{D5CDD505-2E9C-101B-9397-08002B2CF9AE}" pid="9" name="_dlc_policyId">
    <vt:lpwstr>0x010100A3DF8DAC01AA504D830C83B5CF6D3F22|1376230433</vt:lpwstr>
  </property>
  <property fmtid="{D5CDD505-2E9C-101B-9397-08002B2CF9AE}" pid="10" name="source_item_id">
    <vt:lpwstr>164</vt:lpwstr>
  </property>
  <property fmtid="{D5CDD505-2E9C-101B-9397-08002B2CF9AE}" pid="12" name="ItemRetentionFormula">
    <vt:lpwstr>&lt;formula offset="1" unit="days" /&gt;</vt:lpwstr>
  </property>
  <property fmtid="{D5CDD505-2E9C-101B-9397-08002B2CF9AE}" pid="13" name="_dlc_LastRun">
    <vt:lpwstr>02/04/2020 05:31:07</vt:lpwstr>
  </property>
  <property fmtid="{D5CDD505-2E9C-101B-9397-08002B2CF9AE}" pid="14" name="_dlc_ItemStageId">
    <vt:lpwstr>1</vt:lpwstr>
  </property>
  <property fmtid="{D5CDD505-2E9C-101B-9397-08002B2CF9AE}" pid="15" name="WorkflowChangePath">
    <vt:lpwstr>aa12c4d5-d4a3-486b-a33d-23e8e9c12b81,24;aa12c4d5-d4a3-486b-a33d-23e8e9c12b81,212;e03979ed-3c5c-4dc8-9dc8-3b757f90aa8d,213;aa12c4d5-d4a3-486b-a33d-23e8e9c12b81,214;aa12c4d5-d4a3-486b-a33d-23e8e9c12b81,397;</vt:lpwstr>
  </property>
</Properties>
</file>