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texasre-my.sharepoint.com/personal/thad_crow_texasre_org/Documents/Desktop/"/>
    </mc:Choice>
  </mc:AlternateContent>
  <xr:revisionPtr revIDLastSave="0" documentId="8_{961B42D6-0E30-410F-BAE6-4773B6E330A8}" xr6:coauthVersionLast="47" xr6:coauthVersionMax="47" xr10:uidLastSave="{00000000-0000-0000-0000-000000000000}"/>
  <bookViews>
    <workbookView xWindow="6900" yWindow="1770" windowWidth="38700" windowHeight="15345" xr2:uid="{E636BF97-E789-484D-9C19-19AF468D80E1}"/>
  </bookViews>
  <sheets>
    <sheet name="Key and Initial Information." sheetId="2" r:id="rId1"/>
    <sheet name="R1" sheetId="1" r:id="rId2"/>
    <sheet name="R2" sheetId="3" r:id="rId3"/>
    <sheet name="R3" sheetId="4" r:id="rId4"/>
    <sheet name="R5" sheetId="8" r:id="rId5"/>
    <sheet name="R6" sheetId="7" r:id="rId6"/>
  </sheets>
  <externalReferences>
    <externalReference r:id="rId7"/>
  </externalReferences>
  <definedNames>
    <definedName name="AR_activity_code_list">'[1]Constants (Hide)'!$A$54:$A$64</definedName>
    <definedName name="ConstantX">'[1]Constants (Hide)'!$A$3</definedName>
    <definedName name="Devices">'[1]Constants (Hide)'!$E$3:$E$7</definedName>
    <definedName name="List_Activity_Interval_lookup">'[1]Constants (Hide)'!$A$11:$E$68</definedName>
    <definedName name="List_Automatic_Reclosing_Component_Type">'[1]Constants (Hide)'!$G$3:$G$6</definedName>
    <definedName name="Monitoring">'[1]Constants (Hide)'!$C$3:$C$4</definedName>
    <definedName name="PS_activity_code_list">'[1]Constants (Hide)'!$A$11:$A$53</definedName>
    <definedName name="SPR_activity_code_list">'[1]Constants (Hide)'!$A$65:$A$68</definedName>
    <definedName name="SuddenPressureRelaying">'[1]Constants (Hide)'!$I$3:$I$4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F4" i="1"/>
  <c r="F5" i="1"/>
  <c r="E6" i="1"/>
  <c r="F6" i="1"/>
  <c r="E4" i="3"/>
  <c r="F4" i="3"/>
  <c r="E5" i="3"/>
  <c r="F5" i="3"/>
  <c r="E6" i="3"/>
  <c r="E7" i="3"/>
  <c r="E8" i="3"/>
  <c r="E9" i="3"/>
  <c r="E10" i="3"/>
  <c r="E11" i="3"/>
  <c r="E12" i="3"/>
  <c r="E13" i="3"/>
  <c r="J4" i="8"/>
  <c r="J5" i="8"/>
  <c r="J6" i="8"/>
  <c r="J7" i="8"/>
  <c r="J8" i="8"/>
  <c r="J9" i="8"/>
  <c r="J10" i="8"/>
  <c r="J11" i="8"/>
  <c r="J12" i="8"/>
  <c r="J13" i="8"/>
  <c r="G4" i="8"/>
  <c r="G5" i="8"/>
  <c r="G6" i="8"/>
  <c r="G7" i="8"/>
  <c r="G8" i="8"/>
  <c r="G9" i="8"/>
  <c r="G10" i="8"/>
  <c r="G11" i="8"/>
  <c r="G12" i="8"/>
  <c r="G13" i="8"/>
  <c r="E4" i="8"/>
  <c r="E5" i="8"/>
  <c r="E6" i="8"/>
  <c r="E7" i="8"/>
  <c r="E8" i="8"/>
  <c r="E9" i="8"/>
  <c r="E10" i="8"/>
  <c r="E11" i="8"/>
  <c r="E12" i="8"/>
  <c r="E13" i="8"/>
  <c r="E7" i="1"/>
  <c r="E8" i="1"/>
  <c r="E9" i="1"/>
  <c r="E10" i="1"/>
  <c r="E11" i="1"/>
  <c r="E12" i="1"/>
  <c r="E13" i="1"/>
  <c r="L5" i="8"/>
  <c r="L4" i="8"/>
  <c r="L6" i="8"/>
  <c r="L7" i="8"/>
  <c r="L8" i="8"/>
  <c r="L9" i="8"/>
  <c r="L10" i="8"/>
  <c r="L11" i="8"/>
  <c r="L12" i="8"/>
  <c r="L13" i="8"/>
  <c r="H4" i="4"/>
  <c r="H5" i="4"/>
  <c r="H6" i="4"/>
  <c r="H7" i="4"/>
  <c r="H8" i="4"/>
  <c r="H9" i="4"/>
  <c r="H10" i="4"/>
  <c r="H11" i="4"/>
  <c r="H12" i="4"/>
  <c r="H13" i="4"/>
  <c r="F6" i="3"/>
  <c r="F7" i="3"/>
  <c r="F8" i="3"/>
  <c r="F9" i="3"/>
  <c r="F10" i="3"/>
  <c r="F11" i="3"/>
  <c r="F12" i="3"/>
  <c r="F13" i="3"/>
  <c r="F7" i="1"/>
  <c r="F8" i="1"/>
  <c r="F9" i="1"/>
  <c r="F10" i="1"/>
  <c r="F11" i="1"/>
  <c r="F12" i="1"/>
  <c r="F13" i="1"/>
  <c r="I4" i="4"/>
  <c r="I5" i="4"/>
  <c r="I6" i="4"/>
  <c r="I7" i="4"/>
  <c r="I8" i="4"/>
  <c r="I9" i="4"/>
  <c r="I10" i="4"/>
  <c r="I11" i="4"/>
  <c r="I12" i="4"/>
  <c r="I13" i="4"/>
  <c r="A5" i="8"/>
  <c r="A6" i="8" s="1"/>
  <c r="A7" i="8" s="1"/>
  <c r="A8" i="8" s="1"/>
  <c r="A9" i="8" s="1"/>
  <c r="A10" i="8" s="1"/>
  <c r="A11" i="8" s="1"/>
  <c r="A12" i="8" s="1"/>
  <c r="A13" i="8" s="1"/>
  <c r="A1" i="8"/>
  <c r="G13" i="7"/>
  <c r="E13" i="7"/>
  <c r="G12" i="7"/>
  <c r="E12" i="7"/>
  <c r="G11" i="7"/>
  <c r="E11" i="7"/>
  <c r="G10" i="7"/>
  <c r="E10" i="7"/>
  <c r="G9" i="7"/>
  <c r="E9" i="7"/>
  <c r="G8" i="7"/>
  <c r="E8" i="7"/>
  <c r="G7" i="7"/>
  <c r="E7" i="7"/>
  <c r="G6" i="7"/>
  <c r="E6" i="7"/>
  <c r="G5" i="7"/>
  <c r="E5" i="7"/>
  <c r="A5" i="7"/>
  <c r="A6" i="7" s="1"/>
  <c r="A7" i="7" s="1"/>
  <c r="A8" i="7" s="1"/>
  <c r="A9" i="7" s="1"/>
  <c r="A10" i="7" s="1"/>
  <c r="A11" i="7" s="1"/>
  <c r="A12" i="7" s="1"/>
  <c r="A13" i="7" s="1"/>
  <c r="G4" i="7"/>
  <c r="E4" i="7"/>
  <c r="A1" i="7"/>
  <c r="G13" i="4"/>
  <c r="E13" i="4"/>
  <c r="G12" i="4"/>
  <c r="E12" i="4"/>
  <c r="G11" i="4"/>
  <c r="E11" i="4"/>
  <c r="G10" i="4"/>
  <c r="E10" i="4"/>
  <c r="G9" i="4"/>
  <c r="E9" i="4"/>
  <c r="G8" i="4"/>
  <c r="E8" i="4"/>
  <c r="G7" i="4"/>
  <c r="E7" i="4"/>
  <c r="G6" i="4"/>
  <c r="E6" i="4"/>
  <c r="G5" i="4"/>
  <c r="E5" i="4"/>
  <c r="A5" i="4"/>
  <c r="A6" i="4" s="1"/>
  <c r="A7" i="4" s="1"/>
  <c r="A8" i="4" s="1"/>
  <c r="A9" i="4" s="1"/>
  <c r="A10" i="4" s="1"/>
  <c r="A11" i="4" s="1"/>
  <c r="A12" i="4" s="1"/>
  <c r="A13" i="4" s="1"/>
  <c r="G4" i="4"/>
  <c r="E4" i="4"/>
  <c r="A1" i="4"/>
  <c r="A5" i="3"/>
  <c r="A6" i="3" s="1"/>
  <c r="A7" i="3" s="1"/>
  <c r="A8" i="3" s="1"/>
  <c r="A9" i="3" s="1"/>
  <c r="A10" i="3" s="1"/>
  <c r="A11" i="3" s="1"/>
  <c r="A12" i="3" s="1"/>
  <c r="A13" i="3" s="1"/>
  <c r="A1" i="3"/>
  <c r="A1" i="1"/>
  <c r="A5" i="1" l="1"/>
  <c r="E5" i="1" l="1"/>
  <c r="A6" i="1"/>
  <c r="A7" i="1"/>
  <c r="A8" i="1" l="1"/>
  <c r="A9" i="1" l="1"/>
  <c r="A10" i="1" l="1"/>
  <c r="A11" i="1" l="1"/>
  <c r="A12" i="1" l="1"/>
  <c r="A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tc={406090C7-11C7-4154-BF00-40C8D685A1D8}</author>
  </authors>
  <commentList>
    <comment ref="B1" authorId="0" shapeId="0" xr:uid="{406090C7-11C7-4154-BF00-40C8D685A1D8}">
      <text>
        <t xml:space="preserve">[Threaded comment]
Your version of Excel allows you to read this threaded comment; however, any edits to it will get removed if the file is opened in a newer version of Excel. Learn more: https://go.microsoft.com/fwlink/?linkid=870924
Comment:
    Modify cell to make all of the text visible. </t>
      </text>
    </comment>
  </commentList>
</comments>
</file>

<file path=xl/sharedStrings.xml><?xml version="1.0" encoding="utf-8"?>
<sst xmlns="http://schemas.openxmlformats.org/spreadsheetml/2006/main" count="118" uniqueCount="69">
  <si>
    <t>Actual CAP completion
Date</t>
  </si>
  <si>
    <t>Actual CAP completion
Evidence File Name</t>
  </si>
  <si>
    <t>Misoperation cause Identification
Evidence File Name</t>
  </si>
  <si>
    <t>Days between Misoperation and Identification</t>
  </si>
  <si>
    <t>Received Notification, pursuant to Requirement R2
Date</t>
  </si>
  <si>
    <t>Received Notification, pursuant to Requirement R2
Evidence File Name</t>
  </si>
  <si>
    <t>Sent Notification as described in Parts 2.1 and 2.2
Date</t>
  </si>
  <si>
    <t>Sent Notification as described in Parts 2.1 and 2.2
Evidence File Name</t>
  </si>
  <si>
    <t>Days Between Notification and Identification</t>
  </si>
  <si>
    <t>Revision Approval Date</t>
  </si>
  <si>
    <t>Revision #</t>
  </si>
  <si>
    <t>KEY</t>
  </si>
  <si>
    <t>&lt;-- Once the spreadsheet has been filled the user should select "Confidential" from the drop down menu</t>
  </si>
  <si>
    <t>Public</t>
  </si>
  <si>
    <t>Revision Description</t>
  </si>
  <si>
    <t>Standard</t>
  </si>
  <si>
    <t>Effective date</t>
  </si>
  <si>
    <t>PRC-004-6</t>
  </si>
  <si>
    <t>Identification whether the Entity's Protection System component(s) caused a Misoperation (after receiving notification)
Date</t>
  </si>
  <si>
    <t>Identification whether the Entity's Protection System component(s) caused a Misoperation (after receiving notification)
Evidence File Name</t>
  </si>
  <si>
    <t>Entity Comments</t>
  </si>
  <si>
    <t>Auditor Comments</t>
  </si>
  <si>
    <t>Date of the identification of the cause of the Misoperation</t>
  </si>
  <si>
    <t>The initial planned CAP completion
Date</t>
  </si>
  <si>
    <t>The initial planned CAP completion
Evidence File Name</t>
  </si>
  <si>
    <t xml:space="preserve">BES interrupting device(s) operation date
Date </t>
  </si>
  <si>
    <t>Initial information</t>
  </si>
  <si>
    <t>Sample RFI #</t>
  </si>
  <si>
    <t xml:space="preserve">Sampled
</t>
  </si>
  <si>
    <t>Develop a Corrective Action Plan (CAP) for the identified Protection System component(s)
Date</t>
  </si>
  <si>
    <t>CAP Development and evaluation of applicability
Evidence File Name</t>
  </si>
  <si>
    <t>Index Number</t>
  </si>
  <si>
    <t>Days Between Operation and Identification</t>
  </si>
  <si>
    <t>Enter the date of the BES interrupting device(s) operation.</t>
  </si>
  <si>
    <t>Enter the date of Identification whether the Entity's Protection System component(s) caused a Misoperation:</t>
  </si>
  <si>
    <t>This field automatically calculates  the time between Misoperation and Identification.</t>
  </si>
  <si>
    <t>Enter the date of the initial planned CAP completion.</t>
  </si>
  <si>
    <t>Enter the date of the Actual CAP completion.</t>
  </si>
  <si>
    <t>Days between Operation and Notification</t>
  </si>
  <si>
    <t>Enter the date of the identification of the cause of the Misoperation</t>
  </si>
  <si>
    <t>Enter the number for the RFI in which the sample was requested.
RI##-#####
or
RF##-#####</t>
  </si>
  <si>
    <t>Add comments as necessary.</t>
  </si>
  <si>
    <t>Days Between identification of the cause of the Misoperation and the CAP development date</t>
  </si>
  <si>
    <t>Complete the in scope requirement specific sheets by following the instruction above each column. Column color key is located below.</t>
  </si>
  <si>
    <t xml:space="preserve">This field automatically generates a file name to be used by the Entity. You have the option to use this name for evidence when uploading. This will remove CEII from the file names and speed up the association and review of the evidence. If more than one file is needed to show compliance append ascending numbers to each subsequent file name. </t>
  </si>
  <si>
    <t>This field automatically generates a file name to be used by the Entity. You have the option to use this name for evidence when uploading. This will remove CEII from the file names and speed up the association and review of the evidence. If more than one file is needed to show compliance append ascending numbers to each subsequent file name.</t>
  </si>
  <si>
    <t>This field automatically generates a file name to be used by the Entity. Use the file name below for evidence that shows the date of Identification whether the Entity's Protection System component(s) caused a Misoperation:</t>
  </si>
  <si>
    <t>Enter a narrative explaining how an Evaluation was performed of the CAP’s applicability to the entity’s other Protection Systems including other locations.</t>
  </si>
  <si>
    <t>Enter a narrative explaining why corrective actions are beyond the entity’s control or would not improve BES reliability, and that no further corrective actions will be taken.</t>
  </si>
  <si>
    <t>Enter the date Notification was sent as described in Parts 2.1 and 2.2.</t>
  </si>
  <si>
    <t>This field automatically calculates the time between Operation and Notification.</t>
  </si>
  <si>
    <t>Enter the date that Notification was Received pursuant to Requirement R2.</t>
  </si>
  <si>
    <t>Enter the date of the Identification whether the Entity's Protection System component(s) caused a Misoperation (after receiving notification).</t>
  </si>
  <si>
    <t>This field automatically calculates the time between Notification and Identification.</t>
  </si>
  <si>
    <t>This field automatically calculates the time between Operation and Identification.</t>
  </si>
  <si>
    <t>Enter the date of the development of a Corrective Action Plan (CAP) for the identified Protection System component(s).</t>
  </si>
  <si>
    <t>This field automatically calculates the days Between identification of the cause of the Misoperation and the CAP development date.</t>
  </si>
  <si>
    <t xml:space="preserve">BES interrupting device(s) operation date.
Date </t>
  </si>
  <si>
    <t>Green columns: Fields that need Entity information.</t>
  </si>
  <si>
    <t>Orange columns: Calculated values for the Entity to use.</t>
  </si>
  <si>
    <t>Identification whether the Entity's Protection System component(s) caused a Misoperation.
Date</t>
  </si>
  <si>
    <t>Identification whether the Entity's Protection System component(s) caused a Misoperation.
Evidence File Name</t>
  </si>
  <si>
    <t>Purple columns: Calculated values for reference.</t>
  </si>
  <si>
    <t>Evaluation of the CAP’s applicability to the entity’s other Protection Systems including other locations.
Narrative</t>
  </si>
  <si>
    <t>Explain in a declaration why corrective actions are beyond the entity’s control or would not improve BES reliability, and that no further corrective actions will be taken.
Narrative</t>
  </si>
  <si>
    <t>This field is prepopulated and will be used as a sampling reference as necessary.
If more rows are needed, insert rows and update index numbers.</t>
  </si>
  <si>
    <t>Blue columns: For Regional Entity (RE) use.</t>
  </si>
  <si>
    <t>To be used by the RE.</t>
  </si>
  <si>
    <t>Initial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</si>
</sst>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d\,\ yyyy"/>
    <numFmt numFmtId="165" formatCode="mm/dd/yyyy"/>
  </numFmts>
  <fonts count="6" x14ac:knownFonts="1">
    <font>
      <sz val="11"/>
      <color theme="1"/>
      <name val="Calibri"/>
      <family val="2"/>
      <scheme val="minor"/>
    </font>
    <font>
      <sz val="8"/>
      <name val="Calibri"/>
      <family val="2"/>
      <scheme val="minor"/>
    </font>
    <font>
      <b/>
      <sz val="11"/>
      <color theme="0"/>
      <name val="Calibri"/>
      <family val="2"/>
      <scheme val="minor"/>
    </font>
    <font>
      <b/>
      <sz val="16"/>
      <color theme="0"/>
      <name val="Calibri"/>
      <family val="2"/>
      <scheme val="minor"/>
    </font>
    <font>
      <b/>
      <sz val="14"/>
      <color rgb="FFFF0000"/>
      <name val="Calibri"/>
      <family val="2"/>
      <scheme val="minor"/>
    </font>
    <font>
      <u/>
      <sz val="11"/>
      <color theme="10"/>
      <name val="Calibri"/>
      <family val="2"/>
      <scheme val="minor"/>
    </font>
  </fonts>
  <fills count="7">
    <fill>
      <patternFill patternType="none"/>
    </fill>
    <fill>
      <patternFill patternType="gray125"/>
    </fill>
    <fill>
      <patternFill patternType="solid">
        <fgColor theme="4"/>
        <bgColor theme="4"/>
      </patternFill>
    </fill>
    <fill>
      <patternFill patternType="solid">
        <fgColor rgb="FF00B050"/>
        <bgColor theme="4"/>
      </patternFill>
    </fill>
    <fill>
      <patternFill patternType="solid">
        <fgColor rgb="FFFF0000"/>
        <bgColor indexed="64"/>
      </patternFill>
    </fill>
    <fill>
      <patternFill patternType="solid">
        <fgColor theme="5"/>
        <bgColor theme="4"/>
      </patternFill>
    </fill>
    <fill>
      <patternFill patternType="solid">
        <fgColor rgb="FF7030A0"/>
        <bgColor theme="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ck">
        <color indexed="64"/>
      </left>
      <right/>
      <top style="thick">
        <color indexed="64"/>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0" fillId="0" borderId="1" xfId="0" applyBorder="1" applyAlignment="1">
      <alignment horizontal="center"/>
    </xf>
    <xf numFmtId="0" fontId="2" fillId="2" borderId="1" xfId="0" applyFont="1" applyFill="1" applyBorder="1" applyAlignment="1">
      <alignment vertical="top" wrapText="1"/>
    </xf>
    <xf numFmtId="0" fontId="2" fillId="2" borderId="1" xfId="0" applyFont="1" applyFill="1" applyBorder="1" applyAlignment="1">
      <alignment vertical="top"/>
    </xf>
    <xf numFmtId="0" fontId="2" fillId="3" borderId="1" xfId="0" applyFont="1" applyFill="1" applyBorder="1" applyAlignment="1">
      <alignment vertical="center" wrapText="1"/>
    </xf>
    <xf numFmtId="0" fontId="4" fillId="0" borderId="7" xfId="0" applyFont="1" applyBorder="1" applyProtection="1">
      <protection locked="0"/>
    </xf>
    <xf numFmtId="0" fontId="5" fillId="0" borderId="1" xfId="1" applyBorder="1"/>
    <xf numFmtId="164" fontId="0" fillId="0" borderId="1" xfId="0" applyNumberFormat="1" applyBorder="1" applyAlignment="1">
      <alignment horizontal="center"/>
    </xf>
    <xf numFmtId="0" fontId="0" fillId="0" borderId="5" xfId="0" applyBorder="1"/>
    <xf numFmtId="0" fontId="2" fillId="3" borderId="1" xfId="0" applyFont="1" applyFill="1" applyBorder="1" applyAlignment="1">
      <alignment vertical="top" wrapText="1"/>
    </xf>
    <xf numFmtId="0" fontId="2" fillId="5" borderId="1" xfId="0" applyFont="1" applyFill="1" applyBorder="1" applyAlignment="1">
      <alignment vertical="top" wrapText="1"/>
    </xf>
    <xf numFmtId="0" fontId="0" fillId="0" borderId="1" xfId="0" applyBorder="1" applyAlignment="1">
      <alignment vertical="top" wrapText="1"/>
    </xf>
    <xf numFmtId="165" fontId="0" fillId="0" borderId="1" xfId="0" applyNumberFormat="1" applyBorder="1" applyAlignment="1" applyProtection="1">
      <alignment horizontal="center"/>
      <protection locked="0"/>
    </xf>
    <xf numFmtId="164" fontId="0" fillId="0" borderId="0" xfId="0" applyNumberFormat="1" applyAlignment="1">
      <alignment horizontal="center"/>
    </xf>
    <xf numFmtId="0" fontId="2" fillId="6" borderId="1" xfId="0" applyFont="1" applyFill="1" applyBorder="1" applyAlignment="1">
      <alignment vertical="top" wrapText="1"/>
    </xf>
    <xf numFmtId="0" fontId="0" fillId="0" borderId="0" xfId="0" applyProtection="1">
      <protection locked="0"/>
    </xf>
    <xf numFmtId="14" fontId="0" fillId="0" borderId="0" xfId="0" applyNumberFormat="1" applyProtection="1">
      <protection locked="0"/>
    </xf>
    <xf numFmtId="0" fontId="4" fillId="0" borderId="7" xfId="0" applyFont="1" applyBorder="1"/>
    <xf numFmtId="0" fontId="4" fillId="0" borderId="0" xfId="0" applyFont="1"/>
    <xf numFmtId="0" fontId="0" fillId="0" borderId="1" xfId="0" applyBorder="1" applyAlignment="1">
      <alignment horizontal="left" vertical="top" wrapText="1"/>
    </xf>
    <xf numFmtId="0" fontId="0" fillId="0" borderId="0" xfId="0" applyAlignment="1">
      <alignment wrapText="1"/>
    </xf>
    <xf numFmtId="14" fontId="0" fillId="0" borderId="1" xfId="0" applyNumberFormat="1" applyBorder="1" applyAlignment="1">
      <alignment horizontal="center"/>
    </xf>
    <xf numFmtId="0" fontId="0" fillId="0" borderId="5" xfId="0" applyBorder="1" applyAlignment="1">
      <alignment horizontal="center"/>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3" fillId="4" borderId="6" xfId="0" applyFont="1" applyFill="1" applyBorder="1" applyAlignment="1">
      <alignment horizontal="left"/>
    </xf>
  </cellXfs>
  <cellStyles count="2">
    <cellStyle name="Hyperlink" xfId="1" builtinId="8"/>
    <cellStyle name="Normal" xfId="0" builtinId="0"/>
  </cellStyles>
  <dxfs count="65">
    <dxf>
      <protection locked="1" hidden="0"/>
    </dxf>
    <dxf>
      <protection locked="0" hidden="0"/>
    </dxf>
    <dxf>
      <numFmt numFmtId="0" formatCode="General"/>
      <protection locked="1" hidden="0"/>
    </dxf>
    <dxf>
      <numFmt numFmtId="19" formatCode="m/d/yyyy"/>
      <protection locked="0" hidden="0"/>
    </dxf>
    <dxf>
      <numFmt numFmtId="0" formatCode="General"/>
      <protection locked="1" hidden="0"/>
    </dxf>
    <dxf>
      <protection locked="0" hidden="0"/>
    </dxf>
    <dxf>
      <protection locked="0" hidden="0"/>
    </dxf>
    <dxf>
      <protection locked="1" hidden="0"/>
    </dxf>
    <dxf>
      <protection locked="1" hidden="0"/>
    </dxf>
    <dxf>
      <protection locked="0" hidden="0"/>
    </dxf>
    <dxf>
      <border>
        <bottom style="thin">
          <color indexed="64"/>
        </bottom>
      </border>
    </dxf>
    <dxf>
      <fill>
        <patternFill patternType="solid">
          <fgColor indexed="64"/>
          <bgColor rgb="FF0C4C91"/>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protection locked="1" hidden="0"/>
    </dxf>
    <dxf>
      <protection locked="0" hidden="0"/>
    </dxf>
    <dxf>
      <numFmt numFmtId="0" formatCode="General"/>
      <protection locked="1" hidden="0"/>
    </dxf>
    <dxf>
      <protection locked="0" hidden="0"/>
    </dxf>
    <dxf>
      <numFmt numFmtId="0" formatCode="General"/>
      <protection locked="1" hidden="0"/>
    </dxf>
    <dxf>
      <protection locked="0" hidden="0"/>
    </dxf>
    <dxf>
      <numFmt numFmtId="19" formatCode="m/d/yyyy"/>
      <protection locked="0" hidden="0"/>
    </dxf>
    <dxf>
      <numFmt numFmtId="0" formatCode="General"/>
      <protection locked="1" hidden="0"/>
    </dxf>
    <dxf>
      <numFmt numFmtId="19" formatCode="m/d/yyyy"/>
      <protection locked="0" hidden="0"/>
    </dxf>
    <dxf>
      <numFmt numFmtId="0" formatCode="General"/>
      <protection locked="1" hidden="0"/>
    </dxf>
    <dxf>
      <numFmt numFmtId="19" formatCode="m/d/yyyy"/>
      <protection locked="0" hidden="0"/>
    </dxf>
    <dxf>
      <numFmt numFmtId="19" formatCode="m/d/yyyy"/>
      <protection locked="0" hidden="0"/>
    </dxf>
    <dxf>
      <protection locked="1" hidden="0"/>
    </dxf>
    <dxf>
      <protection locked="1" hidden="0"/>
    </dxf>
    <dxf>
      <protection locked="0" hidden="0"/>
    </dxf>
    <dxf>
      <border>
        <bottom style="thin">
          <color indexed="64"/>
        </bottom>
      </border>
    </dxf>
    <dxf>
      <fill>
        <patternFill patternType="solid">
          <fgColor indexed="64"/>
          <bgColor rgb="FF0C4C91"/>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protection locked="1" hidden="0"/>
    </dxf>
    <dxf>
      <protection locked="0" hidden="0"/>
    </dxf>
    <dxf>
      <numFmt numFmtId="0" formatCode="General"/>
      <protection locked="1" hidden="0"/>
    </dxf>
    <dxf>
      <numFmt numFmtId="0" formatCode="General"/>
      <protection locked="1" hidden="0"/>
    </dxf>
    <dxf>
      <numFmt numFmtId="0" formatCode="General"/>
      <protection locked="1" hidden="0"/>
    </dxf>
    <dxf>
      <protection locked="0" hidden="0"/>
    </dxf>
    <dxf>
      <numFmt numFmtId="0" formatCode="General"/>
      <protection locked="1" hidden="0"/>
    </dxf>
    <dxf>
      <protection locked="0" hidden="0"/>
    </dxf>
    <dxf>
      <protection locked="0" hidden="0"/>
    </dxf>
    <dxf>
      <protection locked="1" hidden="0"/>
    </dxf>
    <dxf>
      <protection locked="1" hidden="0"/>
    </dxf>
    <dxf>
      <protection locked="0" hidden="0"/>
    </dxf>
    <dxf>
      <border>
        <bottom style="thin">
          <color indexed="64"/>
        </bottom>
      </border>
    </dxf>
    <dxf>
      <fill>
        <patternFill patternType="solid">
          <fgColor indexed="64"/>
          <bgColor rgb="FF0C4C91"/>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protection locked="1" hidden="0"/>
    </dxf>
    <dxf>
      <protection locked="0" hidden="0"/>
    </dxf>
    <dxf>
      <numFmt numFmtId="0" formatCode="General"/>
      <protection locked="1" hidden="0"/>
    </dxf>
    <dxf>
      <numFmt numFmtId="0" formatCode="General"/>
      <protection locked="1" hidden="0"/>
    </dxf>
    <dxf>
      <protection locked="0" hidden="0"/>
    </dxf>
    <dxf>
      <protection locked="0" hidden="0"/>
    </dxf>
    <dxf>
      <protection locked="1" hidden="0"/>
    </dxf>
    <dxf>
      <protection locked="1" hidden="0"/>
    </dxf>
    <dxf>
      <protection locked="0" hidden="0"/>
    </dxf>
    <dxf>
      <border>
        <bottom style="thin">
          <color indexed="64"/>
        </bottom>
      </border>
    </dxf>
    <dxf>
      <fill>
        <patternFill patternType="solid">
          <fgColor indexed="64"/>
          <bgColor rgb="FF0C4C91"/>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protection locked="1" hidden="0"/>
    </dxf>
    <dxf>
      <protection locked="0" hidden="0"/>
    </dxf>
    <dxf>
      <numFmt numFmtId="0" formatCode="General"/>
      <protection locked="1" hidden="0"/>
    </dxf>
    <dxf>
      <numFmt numFmtId="0" formatCode="General"/>
      <protection locked="1" hidden="0"/>
    </dxf>
    <dxf>
      <protection locked="0" hidden="0"/>
    </dxf>
    <dxf>
      <protection locked="0" hidden="0"/>
    </dxf>
    <dxf>
      <protection locked="1" hidden="0"/>
    </dxf>
    <dxf>
      <protection locked="1" hidden="0"/>
    </dxf>
    <dxf>
      <protection locked="0" hidden="0"/>
    </dxf>
    <dxf>
      <border>
        <bottom style="thin">
          <color indexed="64"/>
        </bottom>
      </border>
    </dxf>
    <dxf>
      <fill>
        <patternFill patternType="solid">
          <fgColor indexed="64"/>
          <bgColor rgb="FF0C4C91"/>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tranet.texasre.local/compliance/Documents/PRC-005%20Spreadsheet%20Template_WIP.xlsx" TargetMode="External"/><Relationship Id="rId1" Type="http://schemas.openxmlformats.org/officeDocument/2006/relationships/externalLinkPath" Target="https://intranet.texasre.local/compliance/Documents/PRC-005%20Spreadsheet%20Template_W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bstation List"/>
      <sheetName val="Protective Systems"/>
      <sheetName val="Automatic Reclosing"/>
      <sheetName val="Sudden Pressure Relaying"/>
      <sheetName val="Maintenance Activity Codes"/>
      <sheetName val="Reference links"/>
      <sheetName val="Implementation Plan"/>
      <sheetName val="Revision Changes"/>
      <sheetName val="Constants (Hide)"/>
      <sheetName val="Instructions (Hide)"/>
    </sheetNames>
    <sheetDataSet>
      <sheetData sheetId="0"/>
      <sheetData sheetId="1"/>
      <sheetData sheetId="2"/>
      <sheetData sheetId="3"/>
      <sheetData sheetId="4"/>
      <sheetData sheetId="5"/>
      <sheetData sheetId="6"/>
      <sheetData sheetId="7"/>
      <sheetData sheetId="8">
        <row r="3">
          <cell r="A3" t="str">
            <v>X</v>
          </cell>
          <cell r="C3" t="str">
            <v>Unmonitored</v>
          </cell>
          <cell r="E3" t="str">
            <v>Station DC Supply</v>
          </cell>
          <cell r="G3" t="str">
            <v>Control Circuitry</v>
          </cell>
          <cell r="I3" t="str">
            <v>Control Circuitry</v>
          </cell>
        </row>
        <row r="4">
          <cell r="C4" t="str">
            <v>Monitored</v>
          </cell>
          <cell r="E4" t="str">
            <v>Communications Systems</v>
          </cell>
          <cell r="G4" t="str">
            <v>Reclosing Relays</v>
          </cell>
          <cell r="I4" t="str">
            <v>Fault Pressure Relay</v>
          </cell>
        </row>
        <row r="5">
          <cell r="E5" t="str">
            <v>Control Circuitry</v>
          </cell>
          <cell r="G5" t="str">
            <v>Supervisory Relays or Functions</v>
          </cell>
        </row>
        <row r="6">
          <cell r="E6" t="str">
            <v>Protective Relay</v>
          </cell>
          <cell r="G6" t="str">
            <v>Voltage Sensing Devices</v>
          </cell>
        </row>
        <row r="7">
          <cell r="E7" t="str">
            <v>Voltage and Current Sensing</v>
          </cell>
        </row>
        <row r="11">
          <cell r="A11" t="str">
            <v>A1</v>
          </cell>
          <cell r="B11" t="str">
            <v>6 
Calendar 
Years</v>
          </cell>
          <cell r="C11">
            <v>6</v>
          </cell>
          <cell r="D11" t="str">
            <v>year(s)</v>
          </cell>
          <cell r="E11" t="str">
            <v>• Verify that settings are as specified.
• Test and, if necessary calibrate.</v>
          </cell>
        </row>
        <row r="12">
          <cell r="A12" t="str">
            <v>A2</v>
          </cell>
          <cell r="B12" t="str">
            <v>6 
Calendar 
Years</v>
          </cell>
          <cell r="C12">
            <v>6</v>
          </cell>
          <cell r="D12" t="str">
            <v>year(s)</v>
          </cell>
          <cell r="E12" t="str">
            <v>Verify:
• Settings are as specified.
• Operation of the relay inputs and outputs that are essential to proper functioning of the Protection System.
• Acceptable measurement of power system input values.</v>
          </cell>
        </row>
        <row r="13">
          <cell r="A13" t="str">
            <v>A3</v>
          </cell>
          <cell r="B13" t="str">
            <v>12 
Calendar 
Years</v>
          </cell>
          <cell r="C13">
            <v>12</v>
          </cell>
          <cell r="D13" t="str">
            <v>year(s)</v>
          </cell>
          <cell r="E13" t="str">
            <v>Verify:
• Settings are as specified.
• Operation of the relay inputs and outputs that are essential to proper functioning of the Protection System.
• Acceptable measurement of power system input values.</v>
          </cell>
        </row>
        <row r="14">
          <cell r="A14" t="str">
            <v>A4</v>
          </cell>
          <cell r="B14" t="str">
            <v>12 
Calendar 
Years</v>
          </cell>
          <cell r="C14">
            <v>12</v>
          </cell>
          <cell r="D14" t="str">
            <v>year(s)</v>
          </cell>
          <cell r="E14" t="str">
            <v>Verify only the unmonitored relay inputs and outputs that are essential to proper functioning of the Protection System.</v>
          </cell>
        </row>
        <row r="15">
          <cell r="A15" t="str">
            <v>B1</v>
          </cell>
          <cell r="B15" t="str">
            <v>4 
Calendar 
Months</v>
          </cell>
          <cell r="C15">
            <v>4</v>
          </cell>
          <cell r="D15" t="str">
            <v>month(s)</v>
          </cell>
          <cell r="E15" t="str">
            <v>Verify that the communications system is functional.</v>
          </cell>
        </row>
        <row r="16">
          <cell r="A16" t="str">
            <v>B2</v>
          </cell>
          <cell r="B16" t="str">
            <v>6 
Calendar 
Years</v>
          </cell>
          <cell r="C16">
            <v>6</v>
          </cell>
          <cell r="D16" t="str">
            <v>year(s)</v>
          </cell>
          <cell r="E16" t="str">
            <v xml:space="preserve">Verify:
• The communications system meets performance criteria pertinent to the communications technology applied (e.g. signal level, reflected power, or data error rate).
• Verify operation of communications system inputs and outputs that are essential to proper functioning of the Protection System.
</v>
          </cell>
        </row>
        <row r="17">
          <cell r="A17" t="str">
            <v>B3</v>
          </cell>
          <cell r="B17" t="str">
            <v>12 
Calendar 
Years</v>
          </cell>
          <cell r="C17">
            <v>12</v>
          </cell>
          <cell r="D17" t="str">
            <v>year(s)</v>
          </cell>
          <cell r="E17" t="str">
            <v xml:space="preserve">Verify:
• The communications system meets performance criteria pertinent to the communications technology applied (e.g. signal level, reflected power, or data error rate).
• Verify operation of communications system inputs and outputs that are essential to proper functioning of the Protection System.
</v>
          </cell>
        </row>
        <row r="18">
          <cell r="A18" t="str">
            <v>B4</v>
          </cell>
          <cell r="B18" t="str">
            <v>12 
Calendar 
Years</v>
          </cell>
          <cell r="C18">
            <v>12</v>
          </cell>
          <cell r="D18" t="str">
            <v>year(s)</v>
          </cell>
          <cell r="E18" t="str">
            <v>Verify only the unmonitored communications system inputs and outputs that are essential to proper functioning of the Protection System</v>
          </cell>
        </row>
        <row r="19">
          <cell r="A19" t="str">
            <v>C1</v>
          </cell>
          <cell r="B19" t="str">
            <v>12 
Calendar 
Years</v>
          </cell>
          <cell r="C19">
            <v>12</v>
          </cell>
          <cell r="D19" t="str">
            <v>year(s)</v>
          </cell>
          <cell r="E19" t="str">
            <v>Verify that current and voltage signal values are provided to the protective relays.</v>
          </cell>
        </row>
        <row r="20">
          <cell r="A20" t="str">
            <v>C2</v>
          </cell>
          <cell r="B20" t="str">
            <v>No periodic maintenance specified</v>
          </cell>
          <cell r="C20" t="str">
            <v>NA</v>
          </cell>
          <cell r="E20" t="str">
            <v>None.</v>
          </cell>
        </row>
        <row r="21">
          <cell r="A21" t="str">
            <v>D1</v>
          </cell>
          <cell r="B21" t="str">
            <v>4 
Calendar 
Months</v>
          </cell>
          <cell r="C21">
            <v>4</v>
          </cell>
          <cell r="D21" t="str">
            <v>month(s)</v>
          </cell>
          <cell r="E21" t="str">
            <v>Inspect:
• Electrolyte level
• For unintentional grounds
Verify:
• Station dc supply voltage</v>
          </cell>
        </row>
        <row r="22">
          <cell r="A22" t="str">
            <v>D2</v>
          </cell>
          <cell r="B22" t="str">
            <v>18 
Calendar 
Months</v>
          </cell>
          <cell r="C22">
            <v>18</v>
          </cell>
          <cell r="D22" t="str">
            <v>month(s)</v>
          </cell>
          <cell r="E22" t="str">
            <v>Verify:
• Float voltage of battery charger
• Battery continuity
• Battery terminal connection resistance
• Battery intercell or unit-to-unit connection resistance
Inspect:
• Cell condition of all individual battery cells where cells are visible – or measure battery cell/unit internal ohmic values where the cells are not visible
• Physical condition of battery rack</v>
          </cell>
        </row>
        <row r="23">
          <cell r="A23" t="str">
            <v>D3</v>
          </cell>
          <cell r="B23" t="str">
            <v>18 
Calendar 
Months
-OR-</v>
          </cell>
          <cell r="C23">
            <v>18</v>
          </cell>
          <cell r="D23" t="str">
            <v>month(s)</v>
          </cell>
          <cell r="E23" t="str">
            <v>Verify that the station battery can perform as manufactured by evaluating cell / unit measurements indicative of battery performance (e.g. internal ohmic values or float current) against the station battery baseline. 
                                                                -OR-</v>
          </cell>
        </row>
        <row r="24">
          <cell r="A24" t="str">
            <v>D4</v>
          </cell>
          <cell r="B24" t="str">
            <v>6 
Calendar 
Years</v>
          </cell>
          <cell r="C24">
            <v>6</v>
          </cell>
          <cell r="D24" t="str">
            <v>year(s)</v>
          </cell>
          <cell r="E24" t="str">
            <v>Verify that the station battery can perform as manufactured by conducting a performance or modified performance capacity test of the entire battery bank.</v>
          </cell>
        </row>
        <row r="25">
          <cell r="A25" t="str">
            <v>D5</v>
          </cell>
          <cell r="B25" t="str">
            <v>4 
Calendar 
Months</v>
          </cell>
          <cell r="C25">
            <v>4</v>
          </cell>
          <cell r="D25" t="str">
            <v>month(s)</v>
          </cell>
          <cell r="E25" t="str">
            <v>Verify:
• Station dc supply voltage
Inspect:
• For unintentional grounds</v>
          </cell>
        </row>
        <row r="26">
          <cell r="A26" t="str">
            <v>D6</v>
          </cell>
          <cell r="B26" t="str">
            <v>6 
Calendar 
Months</v>
          </cell>
          <cell r="C26">
            <v>6</v>
          </cell>
          <cell r="D26" t="str">
            <v>month(s)</v>
          </cell>
          <cell r="E26" t="str">
            <v>Inspect:
• Condition of all individual units by measuring battery cell/unit internal ohmic values.</v>
          </cell>
        </row>
        <row r="27">
          <cell r="A27" t="str">
            <v>D7</v>
          </cell>
          <cell r="B27" t="str">
            <v>18 
Calendar 
Months</v>
          </cell>
          <cell r="C27">
            <v>18</v>
          </cell>
          <cell r="D27" t="str">
            <v>month(s)</v>
          </cell>
          <cell r="E27" t="str">
            <v>Verify:
• Float voltage of battery charger
• Battery continuity
• Battery terminal connection resistance
• Battery intercell or unit-to-unit connection resistance
Inspect:
• Physical condition of battery rack</v>
          </cell>
        </row>
        <row r="28">
          <cell r="A28" t="str">
            <v>D8</v>
          </cell>
          <cell r="B28" t="str">
            <v>6 
Calendar 
Months
-OR-</v>
          </cell>
          <cell r="C28">
            <v>6</v>
          </cell>
          <cell r="D28" t="str">
            <v>month(s)</v>
          </cell>
          <cell r="E28" t="str">
            <v>Verify that the station battery can perform as manufactured by evaluating cell/unit measurements indicative of battery performance (e.g. internal ohmic values or float current) against the station battery baseline.
                                                                -OR-</v>
          </cell>
        </row>
        <row r="29">
          <cell r="A29" t="str">
            <v>D9</v>
          </cell>
          <cell r="B29" t="str">
            <v>3 
Calendar 
Years</v>
          </cell>
          <cell r="C29">
            <v>3</v>
          </cell>
          <cell r="D29" t="str">
            <v>year(s)</v>
          </cell>
          <cell r="E29" t="str">
            <v>Verify that the station battery can perform as manufactured by conducting a performance or modified performance capacity test of the entire battery bank.</v>
          </cell>
        </row>
        <row r="30">
          <cell r="A30" t="str">
            <v>D10</v>
          </cell>
          <cell r="B30" t="str">
            <v>4 
Calendar 
Months</v>
          </cell>
          <cell r="C30">
            <v>4</v>
          </cell>
          <cell r="D30" t="str">
            <v>month(s)</v>
          </cell>
          <cell r="E30" t="str">
            <v>Inspect:
• Electrolyte level
• For unintentional grounds
Verify:
• Station dc supply voltage</v>
          </cell>
        </row>
        <row r="31">
          <cell r="A31" t="str">
            <v>D11</v>
          </cell>
          <cell r="B31" t="str">
            <v>18 
Calendar 
Months</v>
          </cell>
          <cell r="C31">
            <v>18</v>
          </cell>
          <cell r="D31" t="str">
            <v>month(s)</v>
          </cell>
          <cell r="E31" t="str">
            <v>Verify:
• Float voltage of battery charger
• Battery continuity
• Battery terminal connection resistance
• Battery intercell or unit-to-unit connection resistance
Inspect:
• Cell condition of all individual battery cells
• Physical condition of battery rack</v>
          </cell>
        </row>
        <row r="32">
          <cell r="A32" t="str">
            <v>D12</v>
          </cell>
          <cell r="B32" t="str">
            <v>6 
Calendar 
Years</v>
          </cell>
          <cell r="C32">
            <v>6</v>
          </cell>
          <cell r="D32" t="str">
            <v>year(s)</v>
          </cell>
          <cell r="E32" t="str">
            <v>Verify that the station battery can perform as manufactured by conducting a performance or modified performance capacity test of the entire battery bank.</v>
          </cell>
        </row>
        <row r="33">
          <cell r="A33" t="str">
            <v>D13</v>
          </cell>
          <cell r="B33" t="str">
            <v>4
Calendar
Months</v>
          </cell>
          <cell r="C33">
            <v>4</v>
          </cell>
          <cell r="D33" t="str">
            <v>month(s)</v>
          </cell>
          <cell r="E33" t="str">
            <v>Verify:
• Station dc supply voltage
Inspect:
• For unintentional grounds</v>
          </cell>
        </row>
        <row r="34">
          <cell r="A34" t="str">
            <v>D14</v>
          </cell>
          <cell r="B34" t="str">
            <v>18
Calendar
Months</v>
          </cell>
          <cell r="C34">
            <v>18</v>
          </cell>
          <cell r="D34" t="str">
            <v>month(s)</v>
          </cell>
          <cell r="E34" t="str">
            <v>Inspect:
• Condition of non-battery based dc supply</v>
          </cell>
        </row>
        <row r="35">
          <cell r="A35" t="str">
            <v>D15</v>
          </cell>
          <cell r="B35" t="str">
            <v>6
Calendar
Years</v>
          </cell>
          <cell r="C35">
            <v>6</v>
          </cell>
          <cell r="D35" t="str">
            <v>year(s)</v>
          </cell>
          <cell r="E35" t="str">
            <v>Verify that the dc supply can perform as manufactured when ac power is not present.</v>
          </cell>
        </row>
        <row r="36">
          <cell r="A36" t="str">
            <v>D16</v>
          </cell>
          <cell r="B36" t="str">
            <v>When control circuits are verified (See Table 1-5)</v>
          </cell>
          <cell r="C36">
            <v>6</v>
          </cell>
          <cell r="E36" t="str">
            <v>Verify Station dc supply voltage.</v>
          </cell>
        </row>
        <row r="37">
          <cell r="A37" t="str">
            <v>E1</v>
          </cell>
          <cell r="B37" t="str">
            <v>6 
Calendar 
Years</v>
          </cell>
          <cell r="C37">
            <v>6</v>
          </cell>
          <cell r="D37" t="str">
            <v>year(s)</v>
          </cell>
          <cell r="E37" t="str">
            <v>Verify that each trip coil is able to operate the circuit breaker, interrupting device, or mitigating device.</v>
          </cell>
        </row>
        <row r="38">
          <cell r="A38" t="str">
            <v>E2</v>
          </cell>
          <cell r="B38" t="str">
            <v>6 
Calendar 
Years</v>
          </cell>
          <cell r="C38">
            <v>6</v>
          </cell>
          <cell r="D38" t="str">
            <v>year(s)</v>
          </cell>
          <cell r="E38" t="str">
            <v>Verify electrical operation of electromechanical lockout devices.</v>
          </cell>
        </row>
        <row r="39">
          <cell r="A39" t="str">
            <v>E3</v>
          </cell>
          <cell r="B39" t="str">
            <v>12 
Calendar 
Years</v>
          </cell>
          <cell r="C39">
            <v>12</v>
          </cell>
          <cell r="D39" t="str">
            <v>year(s)</v>
          </cell>
          <cell r="E39" t="str">
            <v>Verify all paths of the control circuits essential for proper operation of the RAS.</v>
          </cell>
        </row>
        <row r="40">
          <cell r="A40" t="str">
            <v>E4</v>
          </cell>
          <cell r="B40" t="str">
            <v>12 
Calendar 
Years</v>
          </cell>
          <cell r="C40">
            <v>12</v>
          </cell>
          <cell r="D40" t="str">
            <v>year(s)</v>
          </cell>
          <cell r="E40" t="str">
            <v>Verify all paths of the trip circuits inclusive of all auxiliary relays through the trip coil(s) of the circuit breakers or other interrupting devices.</v>
          </cell>
        </row>
        <row r="41">
          <cell r="A41" t="str">
            <v>E5</v>
          </cell>
          <cell r="B41" t="str">
            <v>No periodic maintenance specified</v>
          </cell>
          <cell r="C41" t="str">
            <v>NA</v>
          </cell>
          <cell r="E41" t="str">
            <v>None.</v>
          </cell>
        </row>
        <row r="42">
          <cell r="A42" t="str">
            <v>F1</v>
          </cell>
          <cell r="B42" t="str">
            <v>12 
Calendar 
Years</v>
          </cell>
          <cell r="C42">
            <v>12</v>
          </cell>
          <cell r="D42" t="str">
            <v>year(s)</v>
          </cell>
          <cell r="E42" t="str">
            <v>Verify that the alarm path conveys alarm signals to a location where corrective action can be initiated.</v>
          </cell>
        </row>
        <row r="43">
          <cell r="A43" t="str">
            <v>F2</v>
          </cell>
          <cell r="B43" t="str">
            <v>No periodic maintenance specified</v>
          </cell>
          <cell r="C43" t="str">
            <v>NA</v>
          </cell>
          <cell r="E43" t="str">
            <v>None.</v>
          </cell>
        </row>
        <row r="44">
          <cell r="A44" t="str">
            <v>G1</v>
          </cell>
          <cell r="B44" t="str">
            <v>6 
Calendar 
Years</v>
          </cell>
          <cell r="C44">
            <v>6</v>
          </cell>
          <cell r="D44" t="str">
            <v>year(s)</v>
          </cell>
          <cell r="E44" t="str">
            <v>Verify that settings are as specified.
Test and, if necessary calibrate.</v>
          </cell>
        </row>
        <row r="45">
          <cell r="A45" t="str">
            <v>G2</v>
          </cell>
          <cell r="B45" t="str">
            <v>6 
Calendar 
Years</v>
          </cell>
          <cell r="C45">
            <v>6</v>
          </cell>
          <cell r="D45" t="str">
            <v>year(s)</v>
          </cell>
          <cell r="E45" t="str">
            <v>Verify:
• Settings are as specified
• Verify operation of the relay inputs and outputs that are essential to proper functioning of the Protection System.
•Acceptable measurement of power system input values.</v>
          </cell>
        </row>
        <row r="46">
          <cell r="A46" t="str">
            <v>G3</v>
          </cell>
          <cell r="B46" t="str">
            <v>12 
Calendar 
Years</v>
          </cell>
          <cell r="C46">
            <v>12</v>
          </cell>
          <cell r="D46" t="str">
            <v>year(s)</v>
          </cell>
          <cell r="E46" t="str">
            <v>Verify:
• Settings are as specified.
• Operation of the relay inputs and outputs that are essential to proper functioning of the Protection System.
• Acceptable measurement of power system input values.</v>
          </cell>
        </row>
        <row r="47">
          <cell r="A47" t="str">
            <v>G4</v>
          </cell>
          <cell r="B47" t="str">
            <v>12 
Calendar 
Years</v>
          </cell>
          <cell r="C47">
            <v>12</v>
          </cell>
          <cell r="D47" t="str">
            <v>year(s)</v>
          </cell>
          <cell r="E47" t="str">
            <v>Verify only the unmonitored relay inputs and outputs that are essential to proper functioning of the Protection System.</v>
          </cell>
        </row>
        <row r="48">
          <cell r="A48" t="str">
            <v>G5</v>
          </cell>
          <cell r="B48" t="str">
            <v>12 
Calendar 
Years</v>
          </cell>
          <cell r="C48">
            <v>12</v>
          </cell>
          <cell r="D48" t="str">
            <v>year(s)</v>
          </cell>
          <cell r="E48" t="str">
            <v>Verify that current and/or voltage signal values are provided to the protective relays.</v>
          </cell>
        </row>
        <row r="49">
          <cell r="A49" t="str">
            <v>G6</v>
          </cell>
          <cell r="B49" t="str">
            <v>12 
Calendar 
Years</v>
          </cell>
          <cell r="C49">
            <v>12</v>
          </cell>
          <cell r="D49" t="str">
            <v>year(s)</v>
          </cell>
          <cell r="E49" t="str">
            <v>Verify Protection System dc supply voltage.</v>
          </cell>
        </row>
        <row r="50">
          <cell r="A50" t="str">
            <v>G7</v>
          </cell>
          <cell r="B50" t="str">
            <v>12 
Calendar 
Years</v>
          </cell>
          <cell r="C50">
            <v>12</v>
          </cell>
          <cell r="D50" t="str">
            <v>year(s)</v>
          </cell>
          <cell r="E50" t="str">
            <v>Verify the path from the relay to the lockout and/or tripping auxiliary relay (including essential supervisory logic).</v>
          </cell>
        </row>
        <row r="51">
          <cell r="A51" t="str">
            <v>G8</v>
          </cell>
          <cell r="B51" t="str">
            <v>12 
Calendar 
Years</v>
          </cell>
          <cell r="C51">
            <v>12</v>
          </cell>
          <cell r="D51" t="str">
            <v>year(s)</v>
          </cell>
          <cell r="E51" t="str">
            <v>Verify electrical operation of electromechanical lockout and/or tripping auxiliary devices.</v>
          </cell>
        </row>
        <row r="52">
          <cell r="A52" t="str">
            <v>G9</v>
          </cell>
          <cell r="B52" t="str">
            <v>No periodic maintenance specified</v>
          </cell>
          <cell r="C52" t="str">
            <v>NA</v>
          </cell>
          <cell r="E52" t="str">
            <v>None.</v>
          </cell>
        </row>
        <row r="53">
          <cell r="A53" t="str">
            <v>G10</v>
          </cell>
          <cell r="B53" t="str">
            <v>No periodic maintenance specified</v>
          </cell>
          <cell r="C53" t="str">
            <v>NA</v>
          </cell>
          <cell r="E53" t="str">
            <v>None.</v>
          </cell>
        </row>
        <row r="54">
          <cell r="A54" t="str">
            <v>H1</v>
          </cell>
          <cell r="B54" t="str">
            <v>6 
Calendar 
Years</v>
          </cell>
          <cell r="C54">
            <v>6</v>
          </cell>
          <cell r="D54" t="str">
            <v>year(s)</v>
          </cell>
          <cell r="E54" t="str">
            <v xml:space="preserve">Verify that settings are as specified. 
Test and, if necessary calibrate </v>
          </cell>
        </row>
        <row r="55">
          <cell r="A55" t="str">
            <v>H2</v>
          </cell>
          <cell r="B55" t="str">
            <v>6 
Calendar 
Years</v>
          </cell>
          <cell r="C55">
            <v>6</v>
          </cell>
          <cell r="D55" t="str">
            <v>year(s)</v>
          </cell>
          <cell r="E55" t="str">
            <v>Verify:
• Settings are as specified.
• Operation of the relay inputs and outputs that are essential to proper functioning of the Automatic Reclosing.
• Acceptable measurement of power system input values (if supervisory relay)</v>
          </cell>
        </row>
        <row r="56">
          <cell r="A56" t="str">
            <v>H3</v>
          </cell>
          <cell r="B56" t="str">
            <v>12 
Calendar 
Years</v>
          </cell>
          <cell r="C56">
            <v>12</v>
          </cell>
          <cell r="D56" t="str">
            <v>year(s)</v>
          </cell>
          <cell r="E56" t="str">
            <v xml:space="preserve">Verify: 
• Settings are as specified. 
• Operation of the relay inputs and outputs that are essential to proper functioning of the Automatic Reclosing. 
For supervisory relays: 
• Verify acceptable measurement of power system input values. </v>
          </cell>
        </row>
        <row r="57">
          <cell r="A57" t="str">
            <v>H4</v>
          </cell>
          <cell r="B57" t="str">
            <v>12 
Calendar 
Years</v>
          </cell>
          <cell r="C57">
            <v>12</v>
          </cell>
          <cell r="D57" t="str">
            <v>year(s)</v>
          </cell>
          <cell r="E57" t="str">
            <v>Verify only the unmonitored relay inputs and outputs that are essential to proper functioning of the Automatic Reclosing.</v>
          </cell>
        </row>
        <row r="58">
          <cell r="A58" t="str">
            <v>I1</v>
          </cell>
          <cell r="B58" t="str">
            <v>12 
Calendar 
Years</v>
          </cell>
          <cell r="C58">
            <v>12</v>
          </cell>
          <cell r="D58" t="str">
            <v>year(s)</v>
          </cell>
          <cell r="E58" t="str">
            <v>Verify that Automatic Reclosing, upon initiation, does not issue a premature closing command to the close circuitry.</v>
          </cell>
        </row>
        <row r="59">
          <cell r="A59" t="str">
            <v>I2</v>
          </cell>
          <cell r="B59" t="str">
            <v>No periodic maintenance specified</v>
          </cell>
          <cell r="C59" t="str">
            <v>NA</v>
          </cell>
          <cell r="E59" t="str">
            <v>None.</v>
          </cell>
        </row>
        <row r="60">
          <cell r="A60" t="str">
            <v>I3</v>
          </cell>
          <cell r="B60" t="str">
            <v>6 
Calendar 
Years</v>
          </cell>
          <cell r="C60">
            <v>6</v>
          </cell>
          <cell r="D60" t="str">
            <v>year(s)</v>
          </cell>
          <cell r="E60" t="str">
            <v>Verify that each close coil or actuator is able to operate the circuit breaker or mitigating device.</v>
          </cell>
        </row>
        <row r="61">
          <cell r="A61" t="str">
            <v>I4</v>
          </cell>
          <cell r="B61" t="str">
            <v>12 
Calendar 
Years</v>
          </cell>
          <cell r="C61">
            <v>12</v>
          </cell>
          <cell r="D61" t="str">
            <v>year(s)</v>
          </cell>
          <cell r="E61" t="str">
            <v>Verify all paths of the control circuits associated with Automatic Reclosing that are essential for proper operation of the RAS.</v>
          </cell>
        </row>
        <row r="62">
          <cell r="A62" t="str">
            <v>I5</v>
          </cell>
          <cell r="B62" t="str">
            <v>No periodic maintenance specified</v>
          </cell>
          <cell r="C62" t="str">
            <v>NA</v>
          </cell>
          <cell r="E62" t="str">
            <v>None.</v>
          </cell>
        </row>
        <row r="63">
          <cell r="A63" t="str">
            <v>J1</v>
          </cell>
          <cell r="B63" t="str">
            <v>12 
Calendar 
Years</v>
          </cell>
          <cell r="C63">
            <v>12</v>
          </cell>
          <cell r="D63" t="str">
            <v>year(s)</v>
          </cell>
          <cell r="E63" t="str">
            <v>Verify that voltage signal values are provided to the supervisory relays.</v>
          </cell>
        </row>
        <row r="64">
          <cell r="A64" t="str">
            <v>J2</v>
          </cell>
          <cell r="B64" t="str">
            <v>No periodic maintenance specified</v>
          </cell>
          <cell r="C64" t="str">
            <v>NA</v>
          </cell>
          <cell r="E64" t="str">
            <v>None.</v>
          </cell>
        </row>
        <row r="65">
          <cell r="A65" t="str">
            <v>K1</v>
          </cell>
          <cell r="B65" t="str">
            <v>6 
Calendar 
Years</v>
          </cell>
          <cell r="C65">
            <v>6</v>
          </cell>
          <cell r="D65" t="str">
            <v>year(s)</v>
          </cell>
          <cell r="E65" t="str">
            <v>Verify the pressure or flow sensing mechanism is operable.</v>
          </cell>
        </row>
        <row r="66">
          <cell r="A66" t="str">
            <v>K2</v>
          </cell>
          <cell r="B66" t="str">
            <v>6 
Calendar 
Years</v>
          </cell>
          <cell r="C66">
            <v>6</v>
          </cell>
          <cell r="D66" t="str">
            <v>year(s)</v>
          </cell>
          <cell r="E66" t="str">
            <v>Verify electrical operation of electromechanical lockout devices.</v>
          </cell>
        </row>
        <row r="67">
          <cell r="A67" t="str">
            <v>K3</v>
          </cell>
          <cell r="B67" t="str">
            <v>12 
Calendar 
Years</v>
          </cell>
          <cell r="C67">
            <v>12</v>
          </cell>
          <cell r="D67" t="str">
            <v>year(s)</v>
          </cell>
          <cell r="E67" t="str">
            <v>Verify all paths of the trip circuits inclusive of all auxiliary relays through the trip coil(s) of the circuit breakers or other interrupting devices.</v>
          </cell>
        </row>
        <row r="68">
          <cell r="A68" t="str">
            <v>K4</v>
          </cell>
          <cell r="B68" t="str">
            <v>No periodic maintenance specified</v>
          </cell>
          <cell r="C68" t="str">
            <v>NA</v>
          </cell>
          <cell r="E68" t="str">
            <v>None.</v>
          </cell>
        </row>
      </sheetData>
      <sheetData sheetId="9"/>
    </sheetDataSet>
  </externalBook>
</externalLink>
</file>

<file path=xl/persons/person.xml><?xml version="1.0" encoding="utf-8"?>
<personList xmlns="http://schemas.microsoft.com/office/spreadsheetml/2018/threadedcomments" xmlns:x="http://schemas.openxmlformats.org/spreadsheetml/2006/main">
  <person displayName="Kitchens, Devin" id="{19B75D72-9EDF-4823-B384-80156786CAF9}" userId="S::Devin.Kitchens@TEXASRE.ORG::68cc2bff-71fd-4810-b692-ee76a2cc48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D278FA-7F23-46B4-A36A-547788CA4B9D}" name="Table1" displayName="Table1" ref="A3:H13" totalsRowShown="0" headerRowDxfId="64" dataDxfId="62" headerRowBorderDxfId="63">
  <autoFilter ref="A3:H13" xr:uid="{15D278FA-7F23-46B4-A36A-547788CA4B9D}"/>
  <tableColumns count="8">
    <tableColumn id="1" xr3:uid="{5B1FE43E-B208-483A-9AE0-C801FB1C4735}" name="Index Number" dataDxfId="61"/>
    <tableColumn id="25" xr3:uid="{28742855-59B5-48A2-B426-018E00B721AF}" name="Sampled_x000a__x000a_" dataDxfId="60"/>
    <tableColumn id="2" xr3:uid="{69F65F09-8F52-4EA2-BE83-5DD8794055BC}" name="BES interrupting device(s) operation date._x000a__x000a_Date " dataDxfId="59"/>
    <tableColumn id="10" xr3:uid="{B9261987-B6FE-4A76-82A4-B546D1B20893}" name="Identification whether the Entity's Protection System component(s) caused a Misoperation._x000a__x000a_Date" dataDxfId="58"/>
    <tableColumn id="11" xr3:uid="{2215AEBD-B17D-41C0-AE34-035136DD589E}" name="Identification whether the Entity's Protection System component(s) caused a Misoperation._x000a__x000a_Evidence File Name" dataDxfId="57">
      <calculatedColumnFormula>IF(ISBLANK(Table1[[#This Row],[Identification whether the Entity''s Protection System component(s) caused a Misoperation.
Date]])," ",_xlfn.CONCAT('Key and Initial Information.'!$F$5,"-",Table1[[#This Row],[Index Number]],"R1A"))</calculatedColumnFormula>
    </tableColumn>
    <tableColumn id="20" xr3:uid="{7A6C3889-E5B6-4F36-BFC4-10CFF60B8C60}" name="Days between Misoperation and Identification" dataDxfId="56">
      <calculatedColumnFormula>IF(OR(ISBLANK(D4),ISBLANK(C4))," ",_xlfn.DAYS(D4,C4))</calculatedColumnFormula>
    </tableColumn>
    <tableColumn id="8" xr3:uid="{3C138BAC-0EA4-4290-81AD-767CF1E4A377}" name="Entity Comments" dataDxfId="55"/>
    <tableColumn id="9" xr3:uid="{D65C56FA-1831-4DF5-9ED5-D3FB668DB6B4}" name="Auditor Comments" dataDxfId="5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4D6474-5F4A-4E47-B68C-24BD43D5D7A0}" name="Table13" displayName="Table13" ref="A3:H13" totalsRowShown="0" headerRowDxfId="53" dataDxfId="51" headerRowBorderDxfId="52">
  <autoFilter ref="A3:H13" xr:uid="{15D278FA-7F23-46B4-A36A-547788CA4B9D}"/>
  <tableColumns count="8">
    <tableColumn id="1" xr3:uid="{491848BB-2344-4E69-9CB4-637F058E094E}" name="Index Number" dataDxfId="50"/>
    <tableColumn id="25" xr3:uid="{A4CABC0A-02BB-4228-846B-38C856F38C33}" name="Sampled_x000a__x000a_" dataDxfId="49"/>
    <tableColumn id="2" xr3:uid="{7CE26898-013D-4D19-83E9-29FB967F858F}" name="BES interrupting device(s) operation date_x000a__x000a_Date " dataDxfId="48"/>
    <tableColumn id="16" xr3:uid="{70D4D1A1-DAB8-4AFA-95D3-9412519EC16A}" name="Sent Notification as described in Parts 2.1 and 2.2_x000a__x000a_Date" dataDxfId="47"/>
    <tableColumn id="15" xr3:uid="{C64E5A26-1783-4050-B603-30A25B6DA196}" name="Sent Notification as described in Parts 2.1 and 2.2_x000a__x000a_Evidence File Name" dataDxfId="46">
      <calculatedColumnFormula>IF(ISBLANK(Table13[[#This Row],[Sent Notification as described in Parts 2.1 and 2.2
Date]])," ",_xlfn.CONCAT('Key and Initial Information.'!$F$5,"-",Table13[[#This Row],[Index Number]],"R2A"))</calculatedColumnFormula>
    </tableColumn>
    <tableColumn id="19" xr3:uid="{68FAB7B4-21F9-4D18-AE5C-F9F2A4CE6695}" name="Days between Operation and Notification" dataDxfId="45">
      <calculatedColumnFormula>IF(OR(ISBLANK(D4),ISBLANK(C4))," ",_xlfn.DAYS(D4,C4))</calculatedColumnFormula>
    </tableColumn>
    <tableColumn id="8" xr3:uid="{F70B4EA1-C140-403E-97A1-E090DBCA22E0}" name="Entity Comments" dataDxfId="44"/>
    <tableColumn id="9" xr3:uid="{9E3EC17C-8B64-4C44-B709-5F2C20752414}" name="Auditor Comments" dataDxfId="4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C71E59-5B7E-4157-B743-2167F4659877}" name="Table14" displayName="Table14" ref="A3:K13" totalsRowShown="0" headerRowDxfId="42" dataDxfId="40" headerRowBorderDxfId="41">
  <autoFilter ref="A3:K13" xr:uid="{15D278FA-7F23-46B4-A36A-547788CA4B9D}"/>
  <tableColumns count="11">
    <tableColumn id="1" xr3:uid="{05EBF50C-69EB-4DA1-926B-BA5A767F5089}" name="Index Number" dataDxfId="39"/>
    <tableColumn id="25" xr3:uid="{0D181875-E548-4177-9FC9-1C4904DF1B1C}" name="Sampled_x000a__x000a_" dataDxfId="38"/>
    <tableColumn id="2" xr3:uid="{0E07B21A-6B09-44C8-9397-BB2A55AD18A9}" name="BES interrupting device(s) operation date_x000a__x000a_Date " dataDxfId="37"/>
    <tableColumn id="14" xr3:uid="{91BAA813-1B19-47D7-BAAB-8EA6B264B40A}" name="Received Notification, pursuant to Requirement R2_x000a__x000a_Date" dataDxfId="36"/>
    <tableColumn id="13" xr3:uid="{37BD00D1-7A01-452C-AC3F-8FAFA16E7EC3}" name="Received Notification, pursuant to Requirement R2_x000a__x000a_Evidence File Name" dataDxfId="35">
      <calculatedColumnFormula>IF(AND(ISBLANK(Table14[[#This Row],[Sampled
]]),ISBLANK(Table14[[#This Row],[Received Notification, pursuant to Requirement R2
Date]]))," ",_xlfn.CONCAT('Key and Initial Information.'!$F$5,"-",Table14[[#This Row],[Index Number]],"R3A"))</calculatedColumnFormula>
    </tableColumn>
    <tableColumn id="12" xr3:uid="{E6B4C4BF-7F12-44C7-93D6-AE5EF633C7DA}" name="Identification whether the Entity's Protection System component(s) caused a Misoperation (after receiving notification)_x000a__x000a_Date" dataDxfId="34"/>
    <tableColumn id="3" xr3:uid="{10727B47-6E43-4495-AB91-11E348DDF56B}" name="Identification whether the Entity's Protection System component(s) caused a Misoperation (after receiving notification)_x000a__x000a_Evidence File Name" dataDxfId="33">
      <calculatedColumnFormula>IF(AND(ISBLANK(Table14[[#This Row],[Sampled
]]),ISBLANK(Table14[[#This Row],[Identification whether the Entity''s Protection System component(s) caused a Misoperation (after receiving notification)
Date]]))," ",_xlfn.CONCAT('Key and Initial Information.'!$F$5,"-",Table14[[#This Row],[Index Number]],"R3B"))</calculatedColumnFormula>
    </tableColumn>
    <tableColumn id="18" xr3:uid="{86971221-F187-43BB-8E9E-EF663388F54C}" name="Days Between Notification and Identification" dataDxfId="32">
      <calculatedColumnFormula>IF(OR(ISBLANK(D4),ISBLANK(F4))," ",_xlfn.DAYS(F4,D4))</calculatedColumnFormula>
    </tableColumn>
    <tableColumn id="28" xr3:uid="{FDD9B41A-9D0E-4971-829C-C3B01057EC76}" name="Days Between Operation and Identification" dataDxfId="31">
      <calculatedColumnFormula>IF(AND(ISBLANK(C4),ISBLANK(F4))," ",_xlfn.DAYS(F4,C4))</calculatedColumnFormula>
    </tableColumn>
    <tableColumn id="8" xr3:uid="{6D631E4E-6023-4AB4-8A44-A6DB248B5A25}" name="Entity Comments" dataDxfId="30"/>
    <tableColumn id="9" xr3:uid="{93D2ADA0-BF34-484F-9155-BEA34BC521F1}" name="Auditor Comments" dataDxfId="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F99EE3F-AD9F-4A79-8B2E-4A1930F9FDE5}" name="Table178" displayName="Table178" ref="A3:N13" totalsRowShown="0" headerRowDxfId="28" dataDxfId="26" headerRowBorderDxfId="27">
  <autoFilter ref="A3:N13" xr:uid="{15D278FA-7F23-46B4-A36A-547788CA4B9D}"/>
  <tableColumns count="14">
    <tableColumn id="1" xr3:uid="{F91E7273-2D52-487D-A75B-26C77D421704}" name="Index Number" dataDxfId="25"/>
    <tableColumn id="25" xr3:uid="{C2BB4DE4-97BB-4BAE-B3EA-D96E3AA249CD}" name="Sampled_x000a__x000a_" dataDxfId="24"/>
    <tableColumn id="2" xr3:uid="{DE60F926-28A7-443A-905E-D27F28B01455}" name="BES interrupting device(s) operation date_x000a__x000a_Date " dataDxfId="23"/>
    <tableColumn id="12" xr3:uid="{4C261E44-3FB7-420D-A3F2-0CF8989A9A64}" name="Identification whether the Entity's Protection System component(s) caused a Misoperation (after receiving notification)_x000a__x000a_Date" dataDxfId="22"/>
    <tableColumn id="3" xr3:uid="{56E3500B-32FD-4B41-B139-022FDD3D753D}" name="Identification whether the Entity's Protection System component(s) caused a Misoperation (after receiving notification)_x000a__x000a_Evidence File Name" dataDxfId="21">
      <calculatedColumnFormula>IF(ISBLANK(Table178[[#This Row],[Identification whether the Entity''s Protection System component(s) caused a Misoperation (after receiving notification)
Date]])," ",_xlfn.CONCAT('Key and Initial Information.'!$F$5,"-",Table178[[#This Row],[Index Number]],"R5A"))</calculatedColumnFormula>
    </tableColumn>
    <tableColumn id="17" xr3:uid="{D0BA1B94-D281-495E-BF4A-F79C2BD88AF9}" name="Date of the identification of the cause of the Misoperation" dataDxfId="20"/>
    <tableColumn id="4" xr3:uid="{29C0CA35-755B-40AF-9D6E-8DAFAE56F4D0}" name="Misoperation cause Identification_x000a__x000a_Evidence File Name" dataDxfId="19">
      <calculatedColumnFormula>IF(ISBLANK(Table178[[#This Row],[Date of the identification of the cause of the Misoperation]])," ",_xlfn.CONCAT('Key and Initial Information.'!$F$5,"-",Table178[[#This Row],[Index Number]],"R5B"))</calculatedColumnFormula>
    </tableColumn>
    <tableColumn id="5" xr3:uid="{2CAC5C19-EDCB-415C-9C6D-F6FB5F97CABE}" name="Develop a Corrective Action Plan (CAP) for the identified Protection System component(s)_x000a__x000a_Date" dataDxfId="18"/>
    <tableColumn id="27" xr3:uid="{AC56428C-BABA-4FC0-AF42-DCE0C32DBC5E}" name="Evaluation of the CAP’s applicability to the entity’s other Protection Systems including other locations._x000a__x000a_Narrative" dataDxfId="17"/>
    <tableColumn id="6" xr3:uid="{B830A2F1-A6CA-4A1C-BC76-237C411C9F96}" name="CAP Development and evaluation of applicability_x000a__x000a_Evidence File Name" dataDxfId="16">
      <calculatedColumnFormula>IF(ISBLANK(Table178[[#This Row],[Develop a Corrective Action Plan (CAP) for the identified Protection System component(s)
Date]])," ",_xlfn.CONCAT('Key and Initial Information.'!$F$5,"-",Table178[[#This Row],[Index Number]],"R5C"))</calculatedColumnFormula>
    </tableColumn>
    <tableColumn id="26" xr3:uid="{7C70E982-11A4-4E61-A304-8CF7EE82E84A}" name="Explain in a declaration why corrective actions are beyond the entity’s control or would not improve BES reliability, and that no further corrective actions will be taken._x000a__x000a_Narrative" dataDxfId="15"/>
    <tableColumn id="7" xr3:uid="{EB35F21B-0E93-46B2-B305-1C1BE801E21E}" name="Days Between identification of the cause of the Misoperation and the CAP development date" dataDxfId="14">
      <calculatedColumnFormula>IF(OR(ISBLANK(D4),ISBLANK(H4))," ",_xlfn.DAYS(H4,D4))</calculatedColumnFormula>
    </tableColumn>
    <tableColumn id="8" xr3:uid="{C89B9BD5-0214-4B75-8872-30565CDE2C9F}" name="Entity Comments" dataDxfId="13"/>
    <tableColumn id="9" xr3:uid="{85F21E1A-5F3D-4AEC-93B5-5ADAD085EA24}" name="Auditor Comments" dataDxfId="1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3EFA4B6-82C4-4A8A-B8E6-2BEE86FA0D6C}" name="Table17" displayName="Table17" ref="A3:I13" totalsRowShown="0" headerRowDxfId="11" dataDxfId="9" headerRowBorderDxfId="10">
  <autoFilter ref="A3:I13" xr:uid="{15D278FA-7F23-46B4-A36A-547788CA4B9D}"/>
  <tableColumns count="9">
    <tableColumn id="1" xr3:uid="{3622EBF0-EA9E-4F27-A36E-9C8E1B55ED85}" name="Index Number" dataDxfId="8"/>
    <tableColumn id="25" xr3:uid="{8490D378-5BF3-4E8E-8EAE-650BA3CD7C3C}" name="Sampled_x000a__x000a_" dataDxfId="7"/>
    <tableColumn id="2" xr3:uid="{7B66A329-F282-4E88-90A5-63C7C0D3B56E}" name="BES interrupting device(s) operation date_x000a__x000a_Date " dataDxfId="6"/>
    <tableColumn id="23" xr3:uid="{D3DCD400-8E30-4764-AA04-1EB4C4C62583}" name="The initial planned CAP completion_x000a__x000a_Date" dataDxfId="5"/>
    <tableColumn id="22" xr3:uid="{B8B30074-E737-4010-8EF5-538AC76D4768}" name="The initial planned CAP completion_x000a__x000a_Evidence File Name" dataDxfId="4">
      <calculatedColumnFormula>IF(AND(ISBLANK(Table17[[#This Row],[Sampled
]]),ISBLANK(Table17[[#This Row],[The initial planned CAP completion
Date]]))," ",_xlfn.CONCAT('Key and Initial Information.'!$F$5,"-",Table17[[#This Row],[Index Number]],"R6A"))</calculatedColumnFormula>
    </tableColumn>
    <tableColumn id="21" xr3:uid="{F6ECE015-5FD8-428A-8957-BCE206A1C895}" name="Actual CAP completion_x000a__x000a_Date" dataDxfId="3"/>
    <tableColumn id="24" xr3:uid="{5A213FA0-954E-4873-ACF2-165FA77C28FE}" name="Actual CAP completion_x000a__x000a_Evidence File Name" dataDxfId="2">
      <calculatedColumnFormula>IF(AND(ISBLANK(Table17[[#This Row],[Sampled
]]),ISBLANK(Table17[[#This Row],[Actual CAP completion
Date]]))," ",_xlfn.CONCAT('Key and Initial Information.'!$F$5,"-",Table17[[#This Row],[Index Number]],"R6B"))</calculatedColumnFormula>
    </tableColumn>
    <tableColumn id="8" xr3:uid="{AFC45A52-65B5-4CCE-BE24-DDBF2AAE771C}" name="Entity Comments" dataDxfId="1"/>
    <tableColumn id="9" xr3:uid="{276CBA29-D2F1-4D94-AF50-48974CDAA03F}" name="Auditor Comment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4-01-22T16:10:12.40" personId="{19B75D72-9EDF-4823-B384-80156786CAF9}" id="{406090C7-11C7-4154-BF00-40C8D685A1D8}">
    <text xml:space="preserve">Modify cell to make all of the text visible.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nerc.com/pa/Stand/Reliability%20Standards/PRC-004-6.pdf" TargetMode="Externa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A631D-081C-46B3-8201-3323F6387F01}">
  <dimension ref="A1:L11"/>
  <sheetViews>
    <sheetView tabSelected="1" workbookViewId="0">
      <selection activeCell="B12" sqref="B12"/>
    </sheetView>
  </sheetViews>
  <sheetFormatPr defaultRowHeight="15" x14ac:dyDescent="0.25"/>
  <cols>
    <col min="1" max="1" width="14.42578125" customWidth="1"/>
    <col min="2" max="2" width="15" bestFit="1" customWidth="1"/>
    <col min="3" max="3" width="15" customWidth="1"/>
    <col min="4" max="4" width="14.42578125" customWidth="1"/>
    <col min="5" max="5" width="15" customWidth="1"/>
    <col min="6" max="6" width="17.42578125" customWidth="1"/>
  </cols>
  <sheetData>
    <row r="1" spans="1:12" ht="22.5" thickTop="1" thickBot="1" x14ac:dyDescent="0.4">
      <c r="A1" s="5" t="s">
        <v>13</v>
      </c>
      <c r="B1" s="26" t="s">
        <v>12</v>
      </c>
      <c r="C1" s="26"/>
      <c r="D1" s="26"/>
      <c r="E1" s="26"/>
      <c r="F1" s="26"/>
      <c r="G1" s="26"/>
      <c r="H1" s="26"/>
      <c r="I1" s="26"/>
      <c r="J1" s="26"/>
      <c r="K1" s="26"/>
      <c r="L1" s="26"/>
    </row>
    <row r="2" spans="1:12" x14ac:dyDescent="0.25">
      <c r="A2" s="22" t="s">
        <v>11</v>
      </c>
      <c r="B2" s="22"/>
      <c r="C2" s="22"/>
      <c r="D2" s="22"/>
      <c r="F2" s="8" t="s">
        <v>26</v>
      </c>
    </row>
    <row r="3" spans="1:12" ht="215.25" customHeight="1" x14ac:dyDescent="0.25">
      <c r="A3" s="23" t="s">
        <v>43</v>
      </c>
      <c r="B3" s="24"/>
      <c r="C3" s="24"/>
      <c r="D3" s="25"/>
      <c r="F3" s="11" t="s">
        <v>40</v>
      </c>
    </row>
    <row r="4" spans="1:12" ht="75" x14ac:dyDescent="0.25">
      <c r="A4" s="9" t="s">
        <v>58</v>
      </c>
      <c r="B4" s="10" t="s">
        <v>59</v>
      </c>
      <c r="C4" s="14" t="s">
        <v>62</v>
      </c>
      <c r="D4" s="2" t="s">
        <v>66</v>
      </c>
      <c r="F4" s="4" t="s">
        <v>27</v>
      </c>
    </row>
    <row r="5" spans="1:12" x14ac:dyDescent="0.25">
      <c r="F5" s="12"/>
    </row>
    <row r="6" spans="1:12" x14ac:dyDescent="0.25">
      <c r="A6" s="3" t="s">
        <v>15</v>
      </c>
      <c r="B6" s="3" t="s">
        <v>16</v>
      </c>
    </row>
    <row r="7" spans="1:12" x14ac:dyDescent="0.25">
      <c r="A7" s="6" t="s">
        <v>17</v>
      </c>
      <c r="B7" s="7">
        <v>44287</v>
      </c>
      <c r="C7" s="13"/>
    </row>
    <row r="10" spans="1:12" ht="30" x14ac:dyDescent="0.25">
      <c r="A10" s="3" t="s">
        <v>10</v>
      </c>
      <c r="B10" s="2" t="s">
        <v>14</v>
      </c>
      <c r="C10" s="2" t="s">
        <v>9</v>
      </c>
    </row>
    <row r="11" spans="1:12" x14ac:dyDescent="0.25">
      <c r="A11" s="1">
        <v>1</v>
      </c>
      <c r="B11" s="1" t="s">
        <v>68</v>
      </c>
      <c r="C11" s="21">
        <v>45440</v>
      </c>
    </row>
  </sheetData>
  <mergeCells count="3">
    <mergeCell ref="A2:D2"/>
    <mergeCell ref="A3:D3"/>
    <mergeCell ref="B1:L1"/>
  </mergeCells>
  <dataValidations count="2">
    <dataValidation type="list" allowBlank="1" showInputMessage="1" showErrorMessage="1" sqref="A1" xr:uid="{3609A307-0065-4D64-B890-1565C9EED630}">
      <formula1>"Public, Confidential"</formula1>
    </dataValidation>
    <dataValidation operator="greaterThanOrEqual" allowBlank="1" showInputMessage="1" showErrorMessage="1" sqref="F5" xr:uid="{98321ECE-50D1-4988-81EF-E03C29D4B626}"/>
  </dataValidations>
  <hyperlinks>
    <hyperlink ref="A7" r:id="rId1" xr:uid="{A43215A1-9AC0-43A2-B88A-B8C41C390E2A}"/>
  </hyperlinks>
  <pageMargins left="0.7" right="0.7" top="0.75" bottom="0.75" header="0.3" footer="0.3"/>
  <headerFooter>
    <oddHeader>&amp;R&amp;"Calibri"&amp;10&amp;K000000 Public&amp;1#_x000D_</oddHeader>
    <oddFooter>&amp;L_x000D_&amp;1#&amp;"Calibri"&amp;10&amp;K000000 Texas Reliability Entity Document - Limited Disclosure</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7F7BA-351B-4C3C-83A8-609BB1C11B02}">
  <dimension ref="A1:I13"/>
  <sheetViews>
    <sheetView zoomScale="80" zoomScaleNormal="80" workbookViewId="0">
      <pane xSplit="1" ySplit="3" topLeftCell="B4" activePane="bottomRight" state="frozen"/>
      <selection pane="topRight" activeCell="B1" sqref="B1"/>
      <selection pane="bottomLeft" activeCell="A4" sqref="A4"/>
      <selection pane="bottomRight" activeCell="D28" sqref="A28:D30"/>
    </sheetView>
  </sheetViews>
  <sheetFormatPr defaultColWidth="8.7109375" defaultRowHeight="15" x14ac:dyDescent="0.25"/>
  <cols>
    <col min="1" max="2" width="15.5703125" customWidth="1"/>
    <col min="3" max="3" width="16.7109375" style="15" customWidth="1"/>
    <col min="4" max="4" width="21" style="15" customWidth="1"/>
    <col min="5" max="6" width="26.140625" customWidth="1"/>
    <col min="7" max="7" width="16.42578125" style="15" customWidth="1"/>
    <col min="8" max="8" width="17.7109375" customWidth="1"/>
    <col min="9" max="16384" width="8.7109375" style="15"/>
  </cols>
  <sheetData>
    <row r="1" spans="1:9" customFormat="1" ht="22.5" customHeight="1" thickTop="1" x14ac:dyDescent="0.3">
      <c r="A1" s="17" t="str">
        <f>'Key and Initial Information.'!A1</f>
        <v>Public</v>
      </c>
      <c r="B1" s="18"/>
    </row>
    <row r="2" spans="1:9" customFormat="1" ht="210" x14ac:dyDescent="0.25">
      <c r="A2" s="19" t="s">
        <v>65</v>
      </c>
      <c r="B2" s="11" t="s">
        <v>67</v>
      </c>
      <c r="C2" s="11" t="s">
        <v>33</v>
      </c>
      <c r="D2" s="11" t="s">
        <v>34</v>
      </c>
      <c r="E2" s="11" t="s">
        <v>44</v>
      </c>
      <c r="F2" s="11" t="s">
        <v>35</v>
      </c>
      <c r="G2" s="11" t="s">
        <v>41</v>
      </c>
      <c r="H2" s="11" t="s">
        <v>67</v>
      </c>
    </row>
    <row r="3" spans="1:9" customFormat="1" ht="105" x14ac:dyDescent="0.25">
      <c r="A3" s="2" t="s">
        <v>31</v>
      </c>
      <c r="B3" s="2" t="s">
        <v>28</v>
      </c>
      <c r="C3" s="9" t="s">
        <v>57</v>
      </c>
      <c r="D3" s="9" t="s">
        <v>60</v>
      </c>
      <c r="E3" s="10" t="s">
        <v>61</v>
      </c>
      <c r="F3" s="14" t="s">
        <v>3</v>
      </c>
      <c r="G3" s="9" t="s">
        <v>20</v>
      </c>
      <c r="H3" s="2" t="s">
        <v>21</v>
      </c>
      <c r="I3" s="20"/>
    </row>
    <row r="4" spans="1:9" x14ac:dyDescent="0.25">
      <c r="A4">
        <v>1</v>
      </c>
      <c r="C4" s="16"/>
      <c r="D4" s="16"/>
      <c r="E4" t="str">
        <f>IF(ISBLANK(Table1[[#This Row],[Identification whether the Entity''s Protection System component(s) caused a Misoperation.
Date]])," ",_xlfn.CONCAT('Key and Initial Information.'!$F$5,"-",Table1[[#This Row],[Index Number]],"R1A"))</f>
        <v xml:space="preserve"> </v>
      </c>
      <c r="F4" t="str">
        <f t="shared" ref="F4:F13" si="0">IF(OR(ISBLANK(D4),ISBLANK(C4))," ",_xlfn.DAYS(D4,C4))</f>
        <v xml:space="preserve"> </v>
      </c>
    </row>
    <row r="5" spans="1:9" x14ac:dyDescent="0.25">
      <c r="A5">
        <f>A4+1</f>
        <v>2</v>
      </c>
      <c r="C5" s="16"/>
      <c r="D5" s="16"/>
      <c r="E5" t="str">
        <f>IF(ISBLANK(Table1[[#This Row],[Identification whether the Entity''s Protection System component(s) caused a Misoperation.
Date]])," ",_xlfn.CONCAT('Key and Initial Information.'!$F$5,"-",Table1[[#This Row],[Index Number]],"R1A"))</f>
        <v xml:space="preserve"> </v>
      </c>
      <c r="F5" t="str">
        <f t="shared" si="0"/>
        <v xml:space="preserve"> </v>
      </c>
    </row>
    <row r="6" spans="1:9" x14ac:dyDescent="0.25">
      <c r="A6">
        <f>A5+1</f>
        <v>3</v>
      </c>
      <c r="C6" s="16"/>
      <c r="D6" s="16"/>
      <c r="E6" t="str">
        <f>IF(ISBLANK(Table1[[#This Row],[Identification whether the Entity''s Protection System component(s) caused a Misoperation.
Date]])," ",_xlfn.CONCAT('Key and Initial Information.'!$F$5,"-",Table1[[#This Row],[Index Number]],"R1A"))</f>
        <v xml:space="preserve"> </v>
      </c>
      <c r="F6" t="str">
        <f t="shared" si="0"/>
        <v xml:space="preserve"> </v>
      </c>
    </row>
    <row r="7" spans="1:9" x14ac:dyDescent="0.25">
      <c r="A7">
        <f t="shared" ref="A7:A13" si="1">A6+1</f>
        <v>4</v>
      </c>
      <c r="C7" s="16"/>
      <c r="D7" s="16"/>
      <c r="E7" t="str">
        <f>IF(ISBLANK(Table1[[#This Row],[Identification whether the Entity''s Protection System component(s) caused a Misoperation.
Date]])," ",_xlfn.CONCAT('Key and Initial Information.'!$F$5,"-",Table1[[#This Row],[Index Number]],"R1A"))</f>
        <v xml:space="preserve"> </v>
      </c>
      <c r="F7" t="str">
        <f t="shared" si="0"/>
        <v xml:space="preserve"> </v>
      </c>
    </row>
    <row r="8" spans="1:9" x14ac:dyDescent="0.25">
      <c r="A8">
        <f t="shared" si="1"/>
        <v>5</v>
      </c>
      <c r="C8" s="16"/>
      <c r="D8" s="16"/>
      <c r="E8" t="str">
        <f>IF(ISBLANK(Table1[[#This Row],[Identification whether the Entity''s Protection System component(s) caused a Misoperation.
Date]])," ",_xlfn.CONCAT('Key and Initial Information.'!$F$5,"-",Table1[[#This Row],[Index Number]],"R1A"))</f>
        <v xml:space="preserve"> </v>
      </c>
      <c r="F8" t="str">
        <f t="shared" si="0"/>
        <v xml:space="preserve"> </v>
      </c>
    </row>
    <row r="9" spans="1:9" x14ac:dyDescent="0.25">
      <c r="A9">
        <f t="shared" si="1"/>
        <v>6</v>
      </c>
      <c r="C9" s="16"/>
      <c r="D9" s="16"/>
      <c r="E9" t="str">
        <f>IF(ISBLANK(Table1[[#This Row],[Identification whether the Entity''s Protection System component(s) caused a Misoperation.
Date]])," ",_xlfn.CONCAT('Key and Initial Information.'!$F$5,"-",Table1[[#This Row],[Index Number]],"R1A"))</f>
        <v xml:space="preserve"> </v>
      </c>
      <c r="F9" t="str">
        <f t="shared" si="0"/>
        <v xml:space="preserve"> </v>
      </c>
    </row>
    <row r="10" spans="1:9" x14ac:dyDescent="0.25">
      <c r="A10">
        <f t="shared" si="1"/>
        <v>7</v>
      </c>
      <c r="C10" s="16"/>
      <c r="D10" s="16"/>
      <c r="E10" t="str">
        <f>IF(ISBLANK(Table1[[#This Row],[Identification whether the Entity''s Protection System component(s) caused a Misoperation.
Date]])," ",_xlfn.CONCAT('Key and Initial Information.'!$F$5,"-",Table1[[#This Row],[Index Number]],"R1A"))</f>
        <v xml:space="preserve"> </v>
      </c>
      <c r="F10" t="str">
        <f t="shared" si="0"/>
        <v xml:space="preserve"> </v>
      </c>
    </row>
    <row r="11" spans="1:9" x14ac:dyDescent="0.25">
      <c r="A11">
        <f t="shared" si="1"/>
        <v>8</v>
      </c>
      <c r="C11" s="16"/>
      <c r="D11" s="16"/>
      <c r="E11" t="str">
        <f>IF(ISBLANK(Table1[[#This Row],[Identification whether the Entity''s Protection System component(s) caused a Misoperation.
Date]])," ",_xlfn.CONCAT('Key and Initial Information.'!$F$5,"-",Table1[[#This Row],[Index Number]],"R1A"))</f>
        <v xml:space="preserve"> </v>
      </c>
      <c r="F11" t="str">
        <f t="shared" si="0"/>
        <v xml:space="preserve"> </v>
      </c>
    </row>
    <row r="12" spans="1:9" x14ac:dyDescent="0.25">
      <c r="A12">
        <f t="shared" si="1"/>
        <v>9</v>
      </c>
      <c r="C12" s="16"/>
      <c r="D12" s="16"/>
      <c r="E12" t="str">
        <f>IF(ISBLANK(Table1[[#This Row],[Identification whether the Entity''s Protection System component(s) caused a Misoperation.
Date]])," ",_xlfn.CONCAT('Key and Initial Information.'!$F$5,"-",Table1[[#This Row],[Index Number]],"R1A"))</f>
        <v xml:space="preserve"> </v>
      </c>
      <c r="F12" t="str">
        <f t="shared" si="0"/>
        <v xml:space="preserve"> </v>
      </c>
    </row>
    <row r="13" spans="1:9" x14ac:dyDescent="0.25">
      <c r="A13">
        <f t="shared" si="1"/>
        <v>10</v>
      </c>
      <c r="C13" s="16"/>
      <c r="D13" s="16"/>
      <c r="E13" t="str">
        <f>IF(ISBLANK(Table1[[#This Row],[Identification whether the Entity''s Protection System component(s) caused a Misoperation.
Date]])," ",_xlfn.CONCAT('Key and Initial Information.'!$F$5,"-",Table1[[#This Row],[Index Number]],"R1A"))</f>
        <v xml:space="preserve"> </v>
      </c>
      <c r="F13" t="str">
        <f t="shared" si="0"/>
        <v xml:space="preserve"> </v>
      </c>
    </row>
  </sheetData>
  <phoneticPr fontId="1" type="noConversion"/>
  <dataValidations count="1">
    <dataValidation type="list" allowBlank="1" showInputMessage="1" showErrorMessage="1" sqref="B4:B13" xr:uid="{294E6E99-971F-4BD4-8282-15AA701D18CD}">
      <formula1>"Yes"</formula1>
    </dataValidation>
  </dataValidations>
  <pageMargins left="0.7" right="0.7" top="0.75" bottom="0.75" header="0.3" footer="0.3"/>
  <pageSetup orientation="portrait" verticalDpi="1200" r:id="rId1"/>
  <headerFooter>
    <oddHeader>&amp;R&amp;"Calibri"&amp;10&amp;K000000 Public&amp;1#_x000D_</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D3105-92C8-4CE5-B763-02FEC7E0751C}">
  <dimension ref="A1:I13"/>
  <sheetViews>
    <sheetView zoomScale="80" zoomScaleNormal="80" workbookViewId="0">
      <pane xSplit="1" ySplit="3" topLeftCell="B4" activePane="bottomRight" state="frozen"/>
      <selection pane="topRight" activeCell="B1" sqref="B1"/>
      <selection pane="bottomLeft" activeCell="A4" sqref="A4"/>
      <selection pane="bottomRight" activeCell="D23" sqref="D23"/>
    </sheetView>
  </sheetViews>
  <sheetFormatPr defaultColWidth="8.7109375" defaultRowHeight="15" x14ac:dyDescent="0.25"/>
  <cols>
    <col min="1" max="2" width="15.5703125" customWidth="1"/>
    <col min="3" max="3" width="16.7109375" style="15" customWidth="1"/>
    <col min="4" max="4" width="26.140625" style="15" customWidth="1"/>
    <col min="5" max="6" width="26.140625" customWidth="1"/>
    <col min="7" max="7" width="16.42578125" style="15" customWidth="1"/>
    <col min="8" max="8" width="17.7109375" customWidth="1"/>
    <col min="9" max="16384" width="8.7109375" style="15"/>
  </cols>
  <sheetData>
    <row r="1" spans="1:9" customFormat="1" ht="22.5" customHeight="1" thickTop="1" x14ac:dyDescent="0.3">
      <c r="A1" s="17" t="str">
        <f>'Key and Initial Information.'!A1</f>
        <v>Public</v>
      </c>
      <c r="B1" s="18"/>
    </row>
    <row r="2" spans="1:9" customFormat="1" ht="210" x14ac:dyDescent="0.25">
      <c r="A2" s="19" t="s">
        <v>65</v>
      </c>
      <c r="B2" s="11" t="s">
        <v>67</v>
      </c>
      <c r="C2" s="11" t="s">
        <v>33</v>
      </c>
      <c r="D2" s="11" t="s">
        <v>49</v>
      </c>
      <c r="E2" s="11" t="s">
        <v>44</v>
      </c>
      <c r="F2" s="11" t="s">
        <v>50</v>
      </c>
      <c r="G2" s="11" t="s">
        <v>41</v>
      </c>
      <c r="H2" s="11" t="s">
        <v>67</v>
      </c>
    </row>
    <row r="3" spans="1:9" customFormat="1" ht="75" x14ac:dyDescent="0.25">
      <c r="A3" s="2" t="s">
        <v>31</v>
      </c>
      <c r="B3" s="2" t="s">
        <v>28</v>
      </c>
      <c r="C3" s="9" t="s">
        <v>25</v>
      </c>
      <c r="D3" s="9" t="s">
        <v>6</v>
      </c>
      <c r="E3" s="10" t="s">
        <v>7</v>
      </c>
      <c r="F3" s="14" t="s">
        <v>38</v>
      </c>
      <c r="G3" s="9" t="s">
        <v>20</v>
      </c>
      <c r="H3" s="2" t="s">
        <v>21</v>
      </c>
      <c r="I3" s="20"/>
    </row>
    <row r="4" spans="1:9" x14ac:dyDescent="0.25">
      <c r="A4">
        <v>1</v>
      </c>
      <c r="C4" s="16"/>
      <c r="D4" s="16"/>
      <c r="E4" t="str">
        <f>IF(ISBLANK(Table13[[#This Row],[Sent Notification as described in Parts 2.1 and 2.2
Date]])," ",_xlfn.CONCAT('Key and Initial Information.'!$F$5,"-",Table13[[#This Row],[Index Number]],"R2A"))</f>
        <v xml:space="preserve"> </v>
      </c>
      <c r="F4" t="str">
        <f t="shared" ref="F4:F13" si="0">IF(OR(ISBLANK(D4),ISBLANK(C4))," ",_xlfn.DAYS(D4,C4))</f>
        <v xml:space="preserve"> </v>
      </c>
    </row>
    <row r="5" spans="1:9" x14ac:dyDescent="0.25">
      <c r="A5">
        <f>A4+1</f>
        <v>2</v>
      </c>
      <c r="C5" s="16"/>
      <c r="D5" s="16"/>
      <c r="E5" t="str">
        <f>IF(ISBLANK(Table13[[#This Row],[Sent Notification as described in Parts 2.1 and 2.2
Date]])," ",_xlfn.CONCAT('Key and Initial Information.'!$F$5,"-",Table13[[#This Row],[Index Number]],"R2A"))</f>
        <v xml:space="preserve"> </v>
      </c>
      <c r="F5" t="str">
        <f t="shared" si="0"/>
        <v xml:space="preserve"> </v>
      </c>
    </row>
    <row r="6" spans="1:9" x14ac:dyDescent="0.25">
      <c r="A6">
        <f t="shared" ref="A6:A13" si="1">A5+1</f>
        <v>3</v>
      </c>
      <c r="E6" t="str">
        <f>IF(ISBLANK(Table13[[#This Row],[Sent Notification as described in Parts 2.1 and 2.2
Date]])," ",_xlfn.CONCAT('Key and Initial Information.'!$F$5,"-",Table13[[#This Row],[Index Number]],"R2A"))</f>
        <v xml:space="preserve"> </v>
      </c>
      <c r="F6" t="str">
        <f t="shared" si="0"/>
        <v xml:space="preserve"> </v>
      </c>
    </row>
    <row r="7" spans="1:9" x14ac:dyDescent="0.25">
      <c r="A7">
        <f t="shared" si="1"/>
        <v>4</v>
      </c>
      <c r="E7" t="str">
        <f>IF(ISBLANK(Table13[[#This Row],[Sent Notification as described in Parts 2.1 and 2.2
Date]])," ",_xlfn.CONCAT('Key and Initial Information.'!$F$5,"-",Table13[[#This Row],[Index Number]],"R2A"))</f>
        <v xml:space="preserve"> </v>
      </c>
      <c r="F7" t="str">
        <f t="shared" si="0"/>
        <v xml:space="preserve"> </v>
      </c>
    </row>
    <row r="8" spans="1:9" x14ac:dyDescent="0.25">
      <c r="A8">
        <f t="shared" si="1"/>
        <v>5</v>
      </c>
      <c r="E8" t="str">
        <f>IF(ISBLANK(Table13[[#This Row],[Sent Notification as described in Parts 2.1 and 2.2
Date]])," ",_xlfn.CONCAT('Key and Initial Information.'!$F$5,"-",Table13[[#This Row],[Index Number]],"R2A"))</f>
        <v xml:space="preserve"> </v>
      </c>
      <c r="F8" t="str">
        <f t="shared" si="0"/>
        <v xml:space="preserve"> </v>
      </c>
    </row>
    <row r="9" spans="1:9" x14ac:dyDescent="0.25">
      <c r="A9">
        <f t="shared" si="1"/>
        <v>6</v>
      </c>
      <c r="E9" t="str">
        <f>IF(ISBLANK(Table13[[#This Row],[Sent Notification as described in Parts 2.1 and 2.2
Date]])," ",_xlfn.CONCAT('Key and Initial Information.'!$F$5,"-",Table13[[#This Row],[Index Number]],"R2A"))</f>
        <v xml:space="preserve"> </v>
      </c>
      <c r="F9" t="str">
        <f t="shared" si="0"/>
        <v xml:space="preserve"> </v>
      </c>
    </row>
    <row r="10" spans="1:9" x14ac:dyDescent="0.25">
      <c r="A10">
        <f t="shared" si="1"/>
        <v>7</v>
      </c>
      <c r="E10" t="str">
        <f>IF(ISBLANK(Table13[[#This Row],[Sent Notification as described in Parts 2.1 and 2.2
Date]])," ",_xlfn.CONCAT('Key and Initial Information.'!$F$5,"-",Table13[[#This Row],[Index Number]],"R2A"))</f>
        <v xml:space="preserve"> </v>
      </c>
      <c r="F10" t="str">
        <f t="shared" si="0"/>
        <v xml:space="preserve"> </v>
      </c>
    </row>
    <row r="11" spans="1:9" x14ac:dyDescent="0.25">
      <c r="A11">
        <f t="shared" si="1"/>
        <v>8</v>
      </c>
      <c r="E11" t="str">
        <f>IF(ISBLANK(Table13[[#This Row],[Sent Notification as described in Parts 2.1 and 2.2
Date]])," ",_xlfn.CONCAT('Key and Initial Information.'!$F$5,"-",Table13[[#This Row],[Index Number]],"R2A"))</f>
        <v xml:space="preserve"> </v>
      </c>
      <c r="F11" t="str">
        <f t="shared" si="0"/>
        <v xml:space="preserve"> </v>
      </c>
    </row>
    <row r="12" spans="1:9" x14ac:dyDescent="0.25">
      <c r="A12">
        <f t="shared" si="1"/>
        <v>9</v>
      </c>
      <c r="E12" t="str">
        <f>IF(ISBLANK(Table13[[#This Row],[Sent Notification as described in Parts 2.1 and 2.2
Date]])," ",_xlfn.CONCAT('Key and Initial Information.'!$F$5,"-",Table13[[#This Row],[Index Number]],"R2A"))</f>
        <v xml:space="preserve"> </v>
      </c>
      <c r="F12" t="str">
        <f t="shared" si="0"/>
        <v xml:space="preserve"> </v>
      </c>
    </row>
    <row r="13" spans="1:9" x14ac:dyDescent="0.25">
      <c r="A13">
        <f t="shared" si="1"/>
        <v>10</v>
      </c>
      <c r="E13" t="str">
        <f>IF(ISBLANK(Table13[[#This Row],[Sent Notification as described in Parts 2.1 and 2.2
Date]])," ",_xlfn.CONCAT('Key and Initial Information.'!$F$5,"-",Table13[[#This Row],[Index Number]],"R2A"))</f>
        <v xml:space="preserve"> </v>
      </c>
      <c r="F13" t="str">
        <f t="shared" si="0"/>
        <v xml:space="preserve"> </v>
      </c>
    </row>
  </sheetData>
  <dataValidations count="1">
    <dataValidation type="list" allowBlank="1" showInputMessage="1" showErrorMessage="1" sqref="B4:B13" xr:uid="{73BB89A9-DDE9-4CB6-910F-473271749F26}">
      <formula1>"Yes"</formula1>
    </dataValidation>
  </dataValidations>
  <pageMargins left="0.7" right="0.7" top="0.75" bottom="0.75" header="0.3" footer="0.3"/>
  <pageSetup orientation="portrait" verticalDpi="1200" r:id="rId1"/>
  <headerFooter>
    <oddHeader>&amp;R&amp;"Calibri"&amp;10&amp;K000000 Public&amp;1#_x000D_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A95D0-1334-436B-92B8-371A83679392}">
  <dimension ref="A1:L13"/>
  <sheetViews>
    <sheetView zoomScale="80" zoomScaleNormal="80" workbookViewId="0">
      <pane xSplit="1" ySplit="3" topLeftCell="B4" activePane="bottomRight" state="frozen"/>
      <selection pane="topRight" activeCell="B1" sqref="B1"/>
      <selection pane="bottomLeft" activeCell="A4" sqref="A4"/>
      <selection pane="bottomRight" activeCell="H24" sqref="A20:H24"/>
    </sheetView>
  </sheetViews>
  <sheetFormatPr defaultColWidth="8.7109375" defaultRowHeight="15" x14ac:dyDescent="0.25"/>
  <cols>
    <col min="1" max="2" width="15.5703125" customWidth="1"/>
    <col min="3" max="3" width="16.7109375" style="15" customWidth="1"/>
    <col min="4" max="4" width="26.140625" style="15" customWidth="1"/>
    <col min="5" max="5" width="26.140625" customWidth="1"/>
    <col min="6" max="6" width="26.140625" style="15" customWidth="1"/>
    <col min="7" max="9" width="29.42578125" customWidth="1"/>
    <col min="10" max="10" width="16.42578125" style="15" customWidth="1"/>
    <col min="11" max="11" width="17.7109375" customWidth="1"/>
    <col min="12" max="16384" width="8.7109375" style="15"/>
  </cols>
  <sheetData>
    <row r="1" spans="1:12" customFormat="1" ht="22.5" customHeight="1" thickTop="1" x14ac:dyDescent="0.3">
      <c r="A1" s="17" t="str">
        <f>'Key and Initial Information.'!A1</f>
        <v>Public</v>
      </c>
      <c r="B1" s="18"/>
    </row>
    <row r="2" spans="1:12" customFormat="1" ht="210" x14ac:dyDescent="0.25">
      <c r="A2" s="19" t="s">
        <v>65</v>
      </c>
      <c r="B2" s="11" t="s">
        <v>67</v>
      </c>
      <c r="C2" s="11" t="s">
        <v>33</v>
      </c>
      <c r="D2" s="11" t="s">
        <v>51</v>
      </c>
      <c r="E2" s="11" t="s">
        <v>45</v>
      </c>
      <c r="F2" s="11" t="s">
        <v>52</v>
      </c>
      <c r="G2" s="11" t="s">
        <v>44</v>
      </c>
      <c r="H2" s="11" t="s">
        <v>53</v>
      </c>
      <c r="I2" s="11" t="s">
        <v>54</v>
      </c>
      <c r="J2" s="11" t="s">
        <v>41</v>
      </c>
      <c r="K2" s="11" t="s">
        <v>67</v>
      </c>
    </row>
    <row r="3" spans="1:12" customFormat="1" ht="105" x14ac:dyDescent="0.25">
      <c r="A3" s="2" t="s">
        <v>31</v>
      </c>
      <c r="B3" s="2" t="s">
        <v>28</v>
      </c>
      <c r="C3" s="9" t="s">
        <v>25</v>
      </c>
      <c r="D3" s="9" t="s">
        <v>4</v>
      </c>
      <c r="E3" s="10" t="s">
        <v>5</v>
      </c>
      <c r="F3" s="9" t="s">
        <v>18</v>
      </c>
      <c r="G3" s="10" t="s">
        <v>19</v>
      </c>
      <c r="H3" s="14" t="s">
        <v>8</v>
      </c>
      <c r="I3" s="14" t="s">
        <v>32</v>
      </c>
      <c r="J3" s="9" t="s">
        <v>20</v>
      </c>
      <c r="K3" s="2" t="s">
        <v>21</v>
      </c>
      <c r="L3" s="20"/>
    </row>
    <row r="4" spans="1:12" x14ac:dyDescent="0.25">
      <c r="A4">
        <v>1</v>
      </c>
      <c r="C4" s="16"/>
      <c r="D4" s="16"/>
      <c r="E4" t="str">
        <f>IF(AND(ISBLANK(Table14[[#This Row],[Sampled
]]),ISBLANK(Table14[[#This Row],[Received Notification, pursuant to Requirement R2
Date]]))," ",_xlfn.CONCAT('Key and Initial Information.'!$F$5,"-",Table14[[#This Row],[Index Number]],"R3A"))</f>
        <v xml:space="preserve"> </v>
      </c>
      <c r="F4" s="16"/>
      <c r="G4"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4" t="str">
        <f t="shared" ref="H4:H13" si="0">IF(OR(ISBLANK(D4),ISBLANK(F4))," ",_xlfn.DAYS(F4,D4))</f>
        <v xml:space="preserve"> </v>
      </c>
      <c r="I4" t="str">
        <f t="shared" ref="I4:I13" si="1">IF(AND(ISBLANK(C4),ISBLANK(F4))," ",_xlfn.DAYS(F4,C4))</f>
        <v xml:space="preserve"> </v>
      </c>
    </row>
    <row r="5" spans="1:12" x14ac:dyDescent="0.25">
      <c r="A5">
        <f>A4+1</f>
        <v>2</v>
      </c>
      <c r="C5" s="16"/>
      <c r="D5" s="16"/>
      <c r="E5" t="str">
        <f>IF(AND(ISBLANK(Table14[[#This Row],[Sampled
]]),ISBLANK(Table14[[#This Row],[Received Notification, pursuant to Requirement R2
Date]]))," ",_xlfn.CONCAT('Key and Initial Information.'!$F$5,"-",Table14[[#This Row],[Index Number]],"R3A"))</f>
        <v xml:space="preserve"> </v>
      </c>
      <c r="F5" s="16"/>
      <c r="G5"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5" t="str">
        <f t="shared" si="0"/>
        <v xml:space="preserve"> </v>
      </c>
      <c r="I5" t="str">
        <f t="shared" si="1"/>
        <v xml:space="preserve"> </v>
      </c>
    </row>
    <row r="6" spans="1:12" x14ac:dyDescent="0.25">
      <c r="A6">
        <f t="shared" ref="A6:A13" si="2">A5+1</f>
        <v>3</v>
      </c>
      <c r="E6" t="str">
        <f>IF(AND(ISBLANK(Table14[[#This Row],[Sampled
]]),ISBLANK(Table14[[#This Row],[Received Notification, pursuant to Requirement R2
Date]]))," ",_xlfn.CONCAT('Key and Initial Information.'!$F$5,"-",Table14[[#This Row],[Index Number]],"R3A"))</f>
        <v xml:space="preserve"> </v>
      </c>
      <c r="G6"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6" t="str">
        <f t="shared" si="0"/>
        <v xml:space="preserve"> </v>
      </c>
      <c r="I6" t="str">
        <f t="shared" si="1"/>
        <v xml:space="preserve"> </v>
      </c>
    </row>
    <row r="7" spans="1:12" x14ac:dyDescent="0.25">
      <c r="A7">
        <f t="shared" si="2"/>
        <v>4</v>
      </c>
      <c r="E7" t="str">
        <f>IF(AND(ISBLANK(Table14[[#This Row],[Sampled
]]),ISBLANK(Table14[[#This Row],[Received Notification, pursuant to Requirement R2
Date]]))," ",_xlfn.CONCAT('Key and Initial Information.'!$F$5,"-",Table14[[#This Row],[Index Number]],"R3A"))</f>
        <v xml:space="preserve"> </v>
      </c>
      <c r="F7" s="16"/>
      <c r="G7"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7" t="str">
        <f t="shared" si="0"/>
        <v xml:space="preserve"> </v>
      </c>
      <c r="I7" t="str">
        <f t="shared" si="1"/>
        <v xml:space="preserve"> </v>
      </c>
    </row>
    <row r="8" spans="1:12" x14ac:dyDescent="0.25">
      <c r="A8">
        <f t="shared" si="2"/>
        <v>5</v>
      </c>
      <c r="E8" t="str">
        <f>IF(AND(ISBLANK(Table14[[#This Row],[Sampled
]]),ISBLANK(Table14[[#This Row],[Received Notification, pursuant to Requirement R2
Date]]))," ",_xlfn.CONCAT('Key and Initial Information.'!$F$5,"-",Table14[[#This Row],[Index Number]],"R3A"))</f>
        <v xml:space="preserve"> </v>
      </c>
      <c r="G8"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8" t="str">
        <f t="shared" si="0"/>
        <v xml:space="preserve"> </v>
      </c>
      <c r="I8" t="str">
        <f t="shared" si="1"/>
        <v xml:space="preserve"> </v>
      </c>
    </row>
    <row r="9" spans="1:12" x14ac:dyDescent="0.25">
      <c r="A9">
        <f t="shared" si="2"/>
        <v>6</v>
      </c>
      <c r="E9" t="str">
        <f>IF(AND(ISBLANK(Table14[[#This Row],[Sampled
]]),ISBLANK(Table14[[#This Row],[Received Notification, pursuant to Requirement R2
Date]]))," ",_xlfn.CONCAT('Key and Initial Information.'!$F$5,"-",Table14[[#This Row],[Index Number]],"R3A"))</f>
        <v xml:space="preserve"> </v>
      </c>
      <c r="F9" s="16"/>
      <c r="G9"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9" t="str">
        <f t="shared" si="0"/>
        <v xml:space="preserve"> </v>
      </c>
      <c r="I9" t="str">
        <f t="shared" si="1"/>
        <v xml:space="preserve"> </v>
      </c>
    </row>
    <row r="10" spans="1:12" x14ac:dyDescent="0.25">
      <c r="A10">
        <f t="shared" si="2"/>
        <v>7</v>
      </c>
      <c r="E10" t="str">
        <f>IF(AND(ISBLANK(Table14[[#This Row],[Sampled
]]),ISBLANK(Table14[[#This Row],[Received Notification, pursuant to Requirement R2
Date]]))," ",_xlfn.CONCAT('Key and Initial Information.'!$F$5,"-",Table14[[#This Row],[Index Number]],"R3A"))</f>
        <v xml:space="preserve"> </v>
      </c>
      <c r="F10" s="16"/>
      <c r="G10"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10" t="str">
        <f t="shared" si="0"/>
        <v xml:space="preserve"> </v>
      </c>
      <c r="I10" t="str">
        <f t="shared" si="1"/>
        <v xml:space="preserve"> </v>
      </c>
    </row>
    <row r="11" spans="1:12" x14ac:dyDescent="0.25">
      <c r="A11">
        <f t="shared" si="2"/>
        <v>8</v>
      </c>
      <c r="E11" t="str">
        <f>IF(AND(ISBLANK(Table14[[#This Row],[Sampled
]]),ISBLANK(Table14[[#This Row],[Received Notification, pursuant to Requirement R2
Date]]))," ",_xlfn.CONCAT('Key and Initial Information.'!$F$5,"-",Table14[[#This Row],[Index Number]],"R3A"))</f>
        <v xml:space="preserve"> </v>
      </c>
      <c r="F11" s="16"/>
      <c r="G11"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11" t="str">
        <f t="shared" si="0"/>
        <v xml:space="preserve"> </v>
      </c>
      <c r="I11" t="str">
        <f t="shared" si="1"/>
        <v xml:space="preserve"> </v>
      </c>
    </row>
    <row r="12" spans="1:12" x14ac:dyDescent="0.25">
      <c r="A12">
        <f t="shared" si="2"/>
        <v>9</v>
      </c>
      <c r="E12" t="str">
        <f>IF(AND(ISBLANK(Table14[[#This Row],[Sampled
]]),ISBLANK(Table14[[#This Row],[Received Notification, pursuant to Requirement R2
Date]]))," ",_xlfn.CONCAT('Key and Initial Information.'!$F$5,"-",Table14[[#This Row],[Index Number]],"R3A"))</f>
        <v xml:space="preserve"> </v>
      </c>
      <c r="F12" s="16"/>
      <c r="G12"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12" t="str">
        <f t="shared" si="0"/>
        <v xml:space="preserve"> </v>
      </c>
      <c r="I12" t="str">
        <f t="shared" si="1"/>
        <v xml:space="preserve"> </v>
      </c>
    </row>
    <row r="13" spans="1:12" x14ac:dyDescent="0.25">
      <c r="A13">
        <f t="shared" si="2"/>
        <v>10</v>
      </c>
      <c r="E13" t="str">
        <f>IF(AND(ISBLANK(Table14[[#This Row],[Sampled
]]),ISBLANK(Table14[[#This Row],[Received Notification, pursuant to Requirement R2
Date]]))," ",_xlfn.CONCAT('Key and Initial Information.'!$F$5,"-",Table14[[#This Row],[Index Number]],"R3A"))</f>
        <v xml:space="preserve"> </v>
      </c>
      <c r="F13" s="16"/>
      <c r="G13" t="str">
        <f>IF(AND(ISBLANK(Table14[[#This Row],[Sampled
]]),ISBLANK(Table14[[#This Row],[Identification whether the Entity''s Protection System component(s) caused a Misoperation (after receiving notification)
Date]]))," ",_xlfn.CONCAT('Key and Initial Information.'!$F$5,"-",Table14[[#This Row],[Index Number]],"R3B"))</f>
        <v xml:space="preserve"> </v>
      </c>
      <c r="H13" t="str">
        <f t="shared" si="0"/>
        <v xml:space="preserve"> </v>
      </c>
      <c r="I13" t="str">
        <f t="shared" si="1"/>
        <v xml:space="preserve"> </v>
      </c>
    </row>
  </sheetData>
  <dataValidations count="1">
    <dataValidation type="list" allowBlank="1" showInputMessage="1" showErrorMessage="1" sqref="B4:B13" xr:uid="{7687DED4-195E-4219-9E62-8B80764A8C1F}">
      <formula1>"Yes"</formula1>
    </dataValidation>
  </dataValidations>
  <pageMargins left="0.7" right="0.7" top="0.75" bottom="0.75" header="0.3" footer="0.3"/>
  <pageSetup orientation="portrait" verticalDpi="1200" r:id="rId1"/>
  <headerFooter>
    <oddHeader>&amp;R&amp;"Calibri"&amp;10&amp;K000000 Public&amp;1#_x000D_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F9264-F382-4DA3-B004-80A7493D7669}">
  <dimension ref="A1:O13"/>
  <sheetViews>
    <sheetView zoomScale="80" zoomScaleNormal="80" workbookViewId="0">
      <pane xSplit="1" ySplit="3" topLeftCell="B4" activePane="bottomRight" state="frozen"/>
      <selection pane="topRight" activeCell="B1" sqref="B1"/>
      <selection pane="bottomLeft" activeCell="A4" sqref="A4"/>
      <selection pane="bottomRight" activeCell="F29" sqref="F29"/>
    </sheetView>
  </sheetViews>
  <sheetFormatPr defaultColWidth="8.7109375" defaultRowHeight="15" x14ac:dyDescent="0.25"/>
  <cols>
    <col min="1" max="2" width="15.5703125" customWidth="1"/>
    <col min="3" max="3" width="16.7109375" style="15" customWidth="1"/>
    <col min="4" max="4" width="26.140625" style="15" customWidth="1"/>
    <col min="5" max="5" width="29.42578125" customWidth="1"/>
    <col min="6" max="6" width="29.42578125" style="15" customWidth="1"/>
    <col min="7" max="7" width="38.28515625" customWidth="1"/>
    <col min="8" max="8" width="22.28515625" style="15" customWidth="1"/>
    <col min="9" max="9" width="47.5703125" style="15" customWidth="1"/>
    <col min="10" max="10" width="41.140625" customWidth="1"/>
    <col min="11" max="11" width="41.140625" style="15" customWidth="1"/>
    <col min="12" max="12" width="27.42578125" customWidth="1"/>
    <col min="13" max="13" width="16.42578125" style="15" customWidth="1"/>
    <col min="14" max="14" width="17.7109375" customWidth="1"/>
    <col min="15" max="16384" width="8.7109375" style="15"/>
  </cols>
  <sheetData>
    <row r="1" spans="1:15" customFormat="1" ht="22.5" customHeight="1" thickTop="1" x14ac:dyDescent="0.3">
      <c r="A1" s="17" t="str">
        <f>'Key and Initial Information.'!A1</f>
        <v>Public</v>
      </c>
      <c r="B1" s="18"/>
    </row>
    <row r="2" spans="1:15" customFormat="1" ht="180" x14ac:dyDescent="0.25">
      <c r="A2" s="19" t="s">
        <v>65</v>
      </c>
      <c r="B2" s="11" t="s">
        <v>67</v>
      </c>
      <c r="C2" s="11" t="s">
        <v>33</v>
      </c>
      <c r="D2" s="11" t="s">
        <v>34</v>
      </c>
      <c r="E2" s="11" t="s">
        <v>46</v>
      </c>
      <c r="F2" s="11" t="s">
        <v>39</v>
      </c>
      <c r="G2" s="11" t="s">
        <v>44</v>
      </c>
      <c r="H2" s="11" t="s">
        <v>55</v>
      </c>
      <c r="I2" s="11" t="s">
        <v>47</v>
      </c>
      <c r="J2" s="11" t="s">
        <v>44</v>
      </c>
      <c r="K2" s="11" t="s">
        <v>48</v>
      </c>
      <c r="L2" s="11" t="s">
        <v>56</v>
      </c>
      <c r="M2" s="11" t="s">
        <v>41</v>
      </c>
      <c r="N2" s="11" t="s">
        <v>67</v>
      </c>
    </row>
    <row r="3" spans="1:15" customFormat="1" ht="105" x14ac:dyDescent="0.25">
      <c r="A3" s="2" t="s">
        <v>31</v>
      </c>
      <c r="B3" s="2" t="s">
        <v>28</v>
      </c>
      <c r="C3" s="9" t="s">
        <v>25</v>
      </c>
      <c r="D3" s="9" t="s">
        <v>18</v>
      </c>
      <c r="E3" s="10" t="s">
        <v>19</v>
      </c>
      <c r="F3" s="9" t="s">
        <v>22</v>
      </c>
      <c r="G3" s="10" t="s">
        <v>2</v>
      </c>
      <c r="H3" s="9" t="s">
        <v>29</v>
      </c>
      <c r="I3" s="9" t="s">
        <v>63</v>
      </c>
      <c r="J3" s="10" t="s">
        <v>30</v>
      </c>
      <c r="K3" s="9" t="s">
        <v>64</v>
      </c>
      <c r="L3" s="14" t="s">
        <v>42</v>
      </c>
      <c r="M3" s="9" t="s">
        <v>20</v>
      </c>
      <c r="N3" s="2" t="s">
        <v>21</v>
      </c>
      <c r="O3" s="20"/>
    </row>
    <row r="4" spans="1:15" x14ac:dyDescent="0.25">
      <c r="A4">
        <v>1</v>
      </c>
      <c r="C4" s="16"/>
      <c r="D4" s="16"/>
      <c r="E4" t="str">
        <f>IF(ISBLANK(Table178[[#This Row],[Identification whether the Entity''s Protection System component(s) caused a Misoperation (after receiving notification)
Date]])," ",_xlfn.CONCAT('Key and Initial Information.'!$F$5,"-",Table178[[#This Row],[Index Number]],"R5A"))</f>
        <v xml:space="preserve"> </v>
      </c>
      <c r="F4" s="16"/>
      <c r="G4" t="str">
        <f>IF(ISBLANK(Table178[[#This Row],[Date of the identification of the cause of the Misoperation]])," ",_xlfn.CONCAT('Key and Initial Information.'!$F$5,"-",Table178[[#This Row],[Index Number]],"R5B"))</f>
        <v xml:space="preserve"> </v>
      </c>
      <c r="H4" s="16"/>
      <c r="J4" t="str">
        <f>IF(ISBLANK(Table178[[#This Row],[Develop a Corrective Action Plan (CAP) for the identified Protection System component(s)
Date]])," ",_xlfn.CONCAT('Key and Initial Information.'!$F$5,"-",Table178[[#This Row],[Index Number]],"R5C"))</f>
        <v xml:space="preserve"> </v>
      </c>
      <c r="L4" t="str">
        <f t="shared" ref="L4:L13" si="0">IF(OR(ISBLANK(D4),ISBLANK(H4))," ",_xlfn.DAYS(H4,D4))</f>
        <v xml:space="preserve"> </v>
      </c>
    </row>
    <row r="5" spans="1:15" x14ac:dyDescent="0.25">
      <c r="A5">
        <f>A4+1</f>
        <v>2</v>
      </c>
      <c r="C5" s="16"/>
      <c r="D5" s="16"/>
      <c r="E5" t="str">
        <f>IF(ISBLANK(Table178[[#This Row],[Identification whether the Entity''s Protection System component(s) caused a Misoperation (after receiving notification)
Date]])," ",_xlfn.CONCAT('Key and Initial Information.'!$F$5,"-",Table178[[#This Row],[Index Number]],"R5A"))</f>
        <v xml:space="preserve"> </v>
      </c>
      <c r="F5" s="16"/>
      <c r="G5" t="str">
        <f>IF(ISBLANK(Table178[[#This Row],[Date of the identification of the cause of the Misoperation]])," ",_xlfn.CONCAT('Key and Initial Information.'!$F$5,"-",Table178[[#This Row],[Index Number]],"R5B"))</f>
        <v xml:space="preserve"> </v>
      </c>
      <c r="H5" s="16"/>
      <c r="J5" t="str">
        <f>IF(ISBLANK(Table178[[#This Row],[Develop a Corrective Action Plan (CAP) for the identified Protection System component(s)
Date]])," ",_xlfn.CONCAT('Key and Initial Information.'!$F$5,"-",Table178[[#This Row],[Index Number]],"R5C"))</f>
        <v xml:space="preserve"> </v>
      </c>
      <c r="L5" t="str">
        <f>IF(OR(ISBLANK(D5),ISBLANK(H5))," ",_xlfn.DAYS(H5,D5))</f>
        <v xml:space="preserve"> </v>
      </c>
    </row>
    <row r="6" spans="1:15" x14ac:dyDescent="0.25">
      <c r="A6">
        <f t="shared" ref="A6:A13" si="1">A5+1</f>
        <v>3</v>
      </c>
      <c r="C6" s="16"/>
      <c r="D6" s="16"/>
      <c r="E6" t="str">
        <f>IF(ISBLANK(Table178[[#This Row],[Identification whether the Entity''s Protection System component(s) caused a Misoperation (after receiving notification)
Date]])," ",_xlfn.CONCAT('Key and Initial Information.'!$F$5,"-",Table178[[#This Row],[Index Number]],"R5A"))</f>
        <v xml:space="preserve"> </v>
      </c>
      <c r="F6" s="16"/>
      <c r="G6" t="str">
        <f>IF(ISBLANK(Table178[[#This Row],[Date of the identification of the cause of the Misoperation]])," ",_xlfn.CONCAT('Key and Initial Information.'!$F$5,"-",Table178[[#This Row],[Index Number]],"R5B"))</f>
        <v xml:space="preserve"> </v>
      </c>
      <c r="H6" s="16"/>
      <c r="J6" t="str">
        <f>IF(ISBLANK(Table178[[#This Row],[Develop a Corrective Action Plan (CAP) for the identified Protection System component(s)
Date]])," ",_xlfn.CONCAT('Key and Initial Information.'!$F$5,"-",Table178[[#This Row],[Index Number]],"R5C"))</f>
        <v xml:space="preserve"> </v>
      </c>
      <c r="L6" t="str">
        <f t="shared" si="0"/>
        <v xml:space="preserve"> </v>
      </c>
    </row>
    <row r="7" spans="1:15" x14ac:dyDescent="0.25">
      <c r="A7">
        <f t="shared" si="1"/>
        <v>4</v>
      </c>
      <c r="C7" s="16"/>
      <c r="D7" s="16"/>
      <c r="E7" t="str">
        <f>IF(ISBLANK(Table178[[#This Row],[Identification whether the Entity''s Protection System component(s) caused a Misoperation (after receiving notification)
Date]])," ",_xlfn.CONCAT('Key and Initial Information.'!$F$5,"-",Table178[[#This Row],[Index Number]],"R5A"))</f>
        <v xml:space="preserve"> </v>
      </c>
      <c r="F7" s="16"/>
      <c r="G7" t="str">
        <f>IF(ISBLANK(Table178[[#This Row],[Date of the identification of the cause of the Misoperation]])," ",_xlfn.CONCAT('Key and Initial Information.'!$F$5,"-",Table178[[#This Row],[Index Number]],"R5B"))</f>
        <v xml:space="preserve"> </v>
      </c>
      <c r="H7" s="16"/>
      <c r="J7" t="str">
        <f>IF(ISBLANK(Table178[[#This Row],[Develop a Corrective Action Plan (CAP) for the identified Protection System component(s)
Date]])," ",_xlfn.CONCAT('Key and Initial Information.'!$F$5,"-",Table178[[#This Row],[Index Number]],"R5C"))</f>
        <v xml:space="preserve"> </v>
      </c>
      <c r="L7" t="str">
        <f t="shared" si="0"/>
        <v xml:space="preserve"> </v>
      </c>
    </row>
    <row r="8" spans="1:15" x14ac:dyDescent="0.25">
      <c r="A8">
        <f t="shared" si="1"/>
        <v>5</v>
      </c>
      <c r="C8" s="16"/>
      <c r="D8" s="16"/>
      <c r="E8" t="str">
        <f>IF(ISBLANK(Table178[[#This Row],[Identification whether the Entity''s Protection System component(s) caused a Misoperation (after receiving notification)
Date]])," ",_xlfn.CONCAT('Key and Initial Information.'!$F$5,"-",Table178[[#This Row],[Index Number]],"R5A"))</f>
        <v xml:space="preserve"> </v>
      </c>
      <c r="F8" s="16"/>
      <c r="G8" t="str">
        <f>IF(ISBLANK(Table178[[#This Row],[Date of the identification of the cause of the Misoperation]])," ",_xlfn.CONCAT('Key and Initial Information.'!$F$5,"-",Table178[[#This Row],[Index Number]],"R5B"))</f>
        <v xml:space="preserve"> </v>
      </c>
      <c r="H8" s="16"/>
      <c r="J8" t="str">
        <f>IF(ISBLANK(Table178[[#This Row],[Develop a Corrective Action Plan (CAP) for the identified Protection System component(s)
Date]])," ",_xlfn.CONCAT('Key and Initial Information.'!$F$5,"-",Table178[[#This Row],[Index Number]],"R5C"))</f>
        <v xml:space="preserve"> </v>
      </c>
      <c r="L8" t="str">
        <f t="shared" si="0"/>
        <v xml:space="preserve"> </v>
      </c>
    </row>
    <row r="9" spans="1:15" x14ac:dyDescent="0.25">
      <c r="A9">
        <f t="shared" si="1"/>
        <v>6</v>
      </c>
      <c r="C9" s="16"/>
      <c r="D9" s="16"/>
      <c r="E9" t="str">
        <f>IF(ISBLANK(Table178[[#This Row],[Identification whether the Entity''s Protection System component(s) caused a Misoperation (after receiving notification)
Date]])," ",_xlfn.CONCAT('Key and Initial Information.'!$F$5,"-",Table178[[#This Row],[Index Number]],"R5A"))</f>
        <v xml:space="preserve"> </v>
      </c>
      <c r="F9" s="16"/>
      <c r="G9" t="str">
        <f>IF(ISBLANK(Table178[[#This Row],[Date of the identification of the cause of the Misoperation]])," ",_xlfn.CONCAT('Key and Initial Information.'!$F$5,"-",Table178[[#This Row],[Index Number]],"R5B"))</f>
        <v xml:space="preserve"> </v>
      </c>
      <c r="H9" s="16"/>
      <c r="J9" t="str">
        <f>IF(ISBLANK(Table178[[#This Row],[Develop a Corrective Action Plan (CAP) for the identified Protection System component(s)
Date]])," ",_xlfn.CONCAT('Key and Initial Information.'!$F$5,"-",Table178[[#This Row],[Index Number]],"R5C"))</f>
        <v xml:space="preserve"> </v>
      </c>
      <c r="L9" t="str">
        <f t="shared" si="0"/>
        <v xml:space="preserve"> </v>
      </c>
    </row>
    <row r="10" spans="1:15" x14ac:dyDescent="0.25">
      <c r="A10">
        <f t="shared" si="1"/>
        <v>7</v>
      </c>
      <c r="C10" s="16"/>
      <c r="D10" s="16"/>
      <c r="E10" t="str">
        <f>IF(ISBLANK(Table178[[#This Row],[Identification whether the Entity''s Protection System component(s) caused a Misoperation (after receiving notification)
Date]])," ",_xlfn.CONCAT('Key and Initial Information.'!$F$5,"-",Table178[[#This Row],[Index Number]],"R5A"))</f>
        <v xml:space="preserve"> </v>
      </c>
      <c r="F10" s="16"/>
      <c r="G10" t="str">
        <f>IF(ISBLANK(Table178[[#This Row],[Date of the identification of the cause of the Misoperation]])," ",_xlfn.CONCAT('Key and Initial Information.'!$F$5,"-",Table178[[#This Row],[Index Number]],"R5B"))</f>
        <v xml:space="preserve"> </v>
      </c>
      <c r="H10" s="16"/>
      <c r="J10" t="str">
        <f>IF(ISBLANK(Table178[[#This Row],[Develop a Corrective Action Plan (CAP) for the identified Protection System component(s)
Date]])," ",_xlfn.CONCAT('Key and Initial Information.'!$F$5,"-",Table178[[#This Row],[Index Number]],"R5C"))</f>
        <v xml:space="preserve"> </v>
      </c>
      <c r="L10" t="str">
        <f t="shared" si="0"/>
        <v xml:space="preserve"> </v>
      </c>
    </row>
    <row r="11" spans="1:15" x14ac:dyDescent="0.25">
      <c r="A11">
        <f t="shared" si="1"/>
        <v>8</v>
      </c>
      <c r="C11" s="16"/>
      <c r="D11" s="16"/>
      <c r="E11" t="str">
        <f>IF(ISBLANK(Table178[[#This Row],[Identification whether the Entity''s Protection System component(s) caused a Misoperation (after receiving notification)
Date]])," ",_xlfn.CONCAT('Key and Initial Information.'!$F$5,"-",Table178[[#This Row],[Index Number]],"R5A"))</f>
        <v xml:space="preserve"> </v>
      </c>
      <c r="F11" s="16"/>
      <c r="G11" t="str">
        <f>IF(ISBLANK(Table178[[#This Row],[Date of the identification of the cause of the Misoperation]])," ",_xlfn.CONCAT('Key and Initial Information.'!$F$5,"-",Table178[[#This Row],[Index Number]],"R5B"))</f>
        <v xml:space="preserve"> </v>
      </c>
      <c r="H11" s="16"/>
      <c r="J11" t="str">
        <f>IF(ISBLANK(Table178[[#This Row],[Develop a Corrective Action Plan (CAP) for the identified Protection System component(s)
Date]])," ",_xlfn.CONCAT('Key and Initial Information.'!$F$5,"-",Table178[[#This Row],[Index Number]],"R5C"))</f>
        <v xml:space="preserve"> </v>
      </c>
      <c r="L11" t="str">
        <f t="shared" si="0"/>
        <v xml:space="preserve"> </v>
      </c>
    </row>
    <row r="12" spans="1:15" x14ac:dyDescent="0.25">
      <c r="A12">
        <f t="shared" si="1"/>
        <v>9</v>
      </c>
      <c r="C12" s="16"/>
      <c r="D12" s="16"/>
      <c r="E12" t="str">
        <f>IF(ISBLANK(Table178[[#This Row],[Identification whether the Entity''s Protection System component(s) caused a Misoperation (after receiving notification)
Date]])," ",_xlfn.CONCAT('Key and Initial Information.'!$F$5,"-",Table178[[#This Row],[Index Number]],"R5A"))</f>
        <v xml:space="preserve"> </v>
      </c>
      <c r="F12" s="16"/>
      <c r="G12" t="str">
        <f>IF(ISBLANK(Table178[[#This Row],[Date of the identification of the cause of the Misoperation]])," ",_xlfn.CONCAT('Key and Initial Information.'!$F$5,"-",Table178[[#This Row],[Index Number]],"R5B"))</f>
        <v xml:space="preserve"> </v>
      </c>
      <c r="H12" s="16"/>
      <c r="J12" t="str">
        <f>IF(ISBLANK(Table178[[#This Row],[Develop a Corrective Action Plan (CAP) for the identified Protection System component(s)
Date]])," ",_xlfn.CONCAT('Key and Initial Information.'!$F$5,"-",Table178[[#This Row],[Index Number]],"R5C"))</f>
        <v xml:space="preserve"> </v>
      </c>
      <c r="L12" t="str">
        <f t="shared" si="0"/>
        <v xml:space="preserve"> </v>
      </c>
    </row>
    <row r="13" spans="1:15" x14ac:dyDescent="0.25">
      <c r="A13">
        <f t="shared" si="1"/>
        <v>10</v>
      </c>
      <c r="C13" s="16"/>
      <c r="D13" s="16"/>
      <c r="E13" t="str">
        <f>IF(ISBLANK(Table178[[#This Row],[Identification whether the Entity''s Protection System component(s) caused a Misoperation (after receiving notification)
Date]])," ",_xlfn.CONCAT('Key and Initial Information.'!$F$5,"-",Table178[[#This Row],[Index Number]],"R5A"))</f>
        <v xml:space="preserve"> </v>
      </c>
      <c r="F13" s="16"/>
      <c r="G13" t="str">
        <f>IF(ISBLANK(Table178[[#This Row],[Date of the identification of the cause of the Misoperation]])," ",_xlfn.CONCAT('Key and Initial Information.'!$F$5,"-",Table178[[#This Row],[Index Number]],"R5B"))</f>
        <v xml:space="preserve"> </v>
      </c>
      <c r="H13" s="16"/>
      <c r="J13" t="str">
        <f>IF(ISBLANK(Table178[[#This Row],[Develop a Corrective Action Plan (CAP) for the identified Protection System component(s)
Date]])," ",_xlfn.CONCAT('Key and Initial Information.'!$F$5,"-",Table178[[#This Row],[Index Number]],"R5C"))</f>
        <v xml:space="preserve"> </v>
      </c>
      <c r="L13" t="str">
        <f t="shared" si="0"/>
        <v xml:space="preserve"> </v>
      </c>
    </row>
  </sheetData>
  <dataValidations count="1">
    <dataValidation type="list" allowBlank="1" showInputMessage="1" showErrorMessage="1" sqref="B4:B13" xr:uid="{497E2A3B-BA20-41F3-BDB6-6C6007082D76}">
      <formula1>"Yes"</formula1>
    </dataValidation>
  </dataValidations>
  <pageMargins left="0.7" right="0.7" top="0.75" bottom="0.75" header="0.3" footer="0.3"/>
  <pageSetup orientation="portrait" verticalDpi="1200" r:id="rId1"/>
  <headerFooter>
    <oddHeader>&amp;R&amp;"Calibri"&amp;10&amp;K000000 Public&amp;1#_x000D_</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D2A85-42BC-4803-9726-290F921C5216}">
  <dimension ref="A1:J13"/>
  <sheetViews>
    <sheetView zoomScale="80" zoomScaleNormal="80" workbookViewId="0">
      <pane xSplit="1" ySplit="3" topLeftCell="B4" activePane="bottomRight" state="frozen"/>
      <selection pane="topRight" activeCell="B1" sqref="B1"/>
      <selection pane="bottomLeft" activeCell="A4" sqref="A4"/>
      <selection pane="bottomRight" activeCell="E40" sqref="E40"/>
    </sheetView>
  </sheetViews>
  <sheetFormatPr defaultColWidth="8.7109375" defaultRowHeight="15" x14ac:dyDescent="0.25"/>
  <cols>
    <col min="1" max="2" width="15.5703125" customWidth="1"/>
    <col min="3" max="3" width="16.7109375" style="15" customWidth="1"/>
    <col min="4" max="4" width="27.42578125" style="15" customWidth="1"/>
    <col min="5" max="5" width="27.42578125" customWidth="1"/>
    <col min="6" max="6" width="27.42578125" style="15" customWidth="1"/>
    <col min="7" max="7" width="27.42578125" customWidth="1"/>
    <col min="8" max="8" width="16.42578125" style="15" customWidth="1"/>
    <col min="9" max="9" width="17.7109375" customWidth="1"/>
    <col min="10" max="16384" width="8.7109375" style="15"/>
  </cols>
  <sheetData>
    <row r="1" spans="1:10" customFormat="1" ht="22.5" customHeight="1" thickTop="1" x14ac:dyDescent="0.3">
      <c r="A1" s="17" t="str">
        <f>'Key and Initial Information.'!A1</f>
        <v>Public</v>
      </c>
      <c r="B1" s="18"/>
    </row>
    <row r="2" spans="1:10" customFormat="1" ht="195" x14ac:dyDescent="0.25">
      <c r="A2" s="19" t="s">
        <v>65</v>
      </c>
      <c r="B2" s="11" t="s">
        <v>67</v>
      </c>
      <c r="C2" s="11" t="s">
        <v>33</v>
      </c>
      <c r="D2" s="11" t="s">
        <v>36</v>
      </c>
      <c r="E2" s="11" t="s">
        <v>44</v>
      </c>
      <c r="F2" s="11" t="s">
        <v>37</v>
      </c>
      <c r="G2" s="11" t="s">
        <v>44</v>
      </c>
      <c r="H2" s="11" t="s">
        <v>41</v>
      </c>
      <c r="I2" s="11" t="s">
        <v>67</v>
      </c>
    </row>
    <row r="3" spans="1:10" customFormat="1" ht="75" x14ac:dyDescent="0.25">
      <c r="A3" s="2" t="s">
        <v>31</v>
      </c>
      <c r="B3" s="2" t="s">
        <v>28</v>
      </c>
      <c r="C3" s="9" t="s">
        <v>25</v>
      </c>
      <c r="D3" s="9" t="s">
        <v>23</v>
      </c>
      <c r="E3" s="10" t="s">
        <v>24</v>
      </c>
      <c r="F3" s="9" t="s">
        <v>0</v>
      </c>
      <c r="G3" s="10" t="s">
        <v>1</v>
      </c>
      <c r="H3" s="9" t="s">
        <v>20</v>
      </c>
      <c r="I3" s="2" t="s">
        <v>21</v>
      </c>
      <c r="J3" s="20"/>
    </row>
    <row r="4" spans="1:10" x14ac:dyDescent="0.25">
      <c r="A4">
        <v>1</v>
      </c>
      <c r="C4" s="16"/>
      <c r="D4" s="16"/>
      <c r="E4" t="str">
        <f>IF(AND(ISBLANK(Table17[[#This Row],[Sampled
]]),ISBLANK(Table17[[#This Row],[The initial planned CAP completion
Date]]))," ",_xlfn.CONCAT('Key and Initial Information.'!$F$5,"-",Table17[[#This Row],[Index Number]],"R6A"))</f>
        <v xml:space="preserve"> </v>
      </c>
      <c r="F4" s="16"/>
      <c r="G4" t="str">
        <f>IF(AND(ISBLANK(Table17[[#This Row],[Sampled
]]),ISBLANK(Table17[[#This Row],[Actual CAP completion
Date]]))," ",_xlfn.CONCAT('Key and Initial Information.'!$F$5,"-",Table17[[#This Row],[Index Number]],"R6B"))</f>
        <v xml:space="preserve"> </v>
      </c>
    </row>
    <row r="5" spans="1:10" x14ac:dyDescent="0.25">
      <c r="A5">
        <f>A4+1</f>
        <v>2</v>
      </c>
      <c r="C5" s="16"/>
      <c r="D5" s="16"/>
      <c r="E5" t="str">
        <f>IF(AND(ISBLANK(Table17[[#This Row],[Sampled
]]),ISBLANK(Table17[[#This Row],[The initial planned CAP completion
Date]]))," ",_xlfn.CONCAT('Key and Initial Information.'!$F$5,"-",Table17[[#This Row],[Index Number]],"R6A"))</f>
        <v xml:space="preserve"> </v>
      </c>
      <c r="F5" s="16"/>
      <c r="G5" t="str">
        <f>IF(AND(ISBLANK(Table17[[#This Row],[Sampled
]]),ISBLANK(Table17[[#This Row],[Actual CAP completion
Date]]))," ",_xlfn.CONCAT('Key and Initial Information.'!$F$5,"-",Table17[[#This Row],[Index Number]],"R6B"))</f>
        <v xml:space="preserve"> </v>
      </c>
    </row>
    <row r="6" spans="1:10" x14ac:dyDescent="0.25">
      <c r="A6">
        <f t="shared" ref="A6:A13" si="0">A5+1</f>
        <v>3</v>
      </c>
      <c r="E6" t="str">
        <f>IF(AND(ISBLANK(Table17[[#This Row],[Sampled
]]),ISBLANK(Table17[[#This Row],[The initial planned CAP completion
Date]]))," ",_xlfn.CONCAT('Key and Initial Information.'!$F$5,"-",Table17[[#This Row],[Index Number]],"R6A"))</f>
        <v xml:space="preserve"> </v>
      </c>
      <c r="F6" s="16"/>
      <c r="G6" t="str">
        <f>IF(AND(ISBLANK(Table17[[#This Row],[Sampled
]]),ISBLANK(Table17[[#This Row],[Actual CAP completion
Date]]))," ",_xlfn.CONCAT('Key and Initial Information.'!$F$5,"-",Table17[[#This Row],[Index Number]],"R6B"))</f>
        <v xml:space="preserve"> </v>
      </c>
    </row>
    <row r="7" spans="1:10" x14ac:dyDescent="0.25">
      <c r="A7">
        <f t="shared" si="0"/>
        <v>4</v>
      </c>
      <c r="E7" t="str">
        <f>IF(AND(ISBLANK(Table17[[#This Row],[Sampled
]]),ISBLANK(Table17[[#This Row],[The initial planned CAP completion
Date]]))," ",_xlfn.CONCAT('Key and Initial Information.'!$F$5,"-",Table17[[#This Row],[Index Number]],"R6A"))</f>
        <v xml:space="preserve"> </v>
      </c>
      <c r="F7" s="16"/>
      <c r="G7" t="str">
        <f>IF(AND(ISBLANK(Table17[[#This Row],[Sampled
]]),ISBLANK(Table17[[#This Row],[Actual CAP completion
Date]]))," ",_xlfn.CONCAT('Key and Initial Information.'!$F$5,"-",Table17[[#This Row],[Index Number]],"R6B"))</f>
        <v xml:space="preserve"> </v>
      </c>
    </row>
    <row r="8" spans="1:10" x14ac:dyDescent="0.25">
      <c r="A8">
        <f t="shared" si="0"/>
        <v>5</v>
      </c>
      <c r="E8" t="str">
        <f>IF(AND(ISBLANK(Table17[[#This Row],[Sampled
]]),ISBLANK(Table17[[#This Row],[The initial planned CAP completion
Date]]))," ",_xlfn.CONCAT('Key and Initial Information.'!$F$5,"-",Table17[[#This Row],[Index Number]],"R6A"))</f>
        <v xml:space="preserve"> </v>
      </c>
      <c r="F8" s="16"/>
      <c r="G8" t="str">
        <f>IF(AND(ISBLANK(Table17[[#This Row],[Sampled
]]),ISBLANK(Table17[[#This Row],[Actual CAP completion
Date]]))," ",_xlfn.CONCAT('Key and Initial Information.'!$F$5,"-",Table17[[#This Row],[Index Number]],"R6B"))</f>
        <v xml:space="preserve"> </v>
      </c>
    </row>
    <row r="9" spans="1:10" x14ac:dyDescent="0.25">
      <c r="A9">
        <f t="shared" si="0"/>
        <v>6</v>
      </c>
      <c r="E9" t="str">
        <f>IF(AND(ISBLANK(Table17[[#This Row],[Sampled
]]),ISBLANK(Table17[[#This Row],[The initial planned CAP completion
Date]]))," ",_xlfn.CONCAT('Key and Initial Information.'!$F$5,"-",Table17[[#This Row],[Index Number]],"R6A"))</f>
        <v xml:space="preserve"> </v>
      </c>
      <c r="F9" s="16"/>
      <c r="G9" t="str">
        <f>IF(AND(ISBLANK(Table17[[#This Row],[Sampled
]]),ISBLANK(Table17[[#This Row],[Actual CAP completion
Date]]))," ",_xlfn.CONCAT('Key and Initial Information.'!$F$5,"-",Table17[[#This Row],[Index Number]],"R6B"))</f>
        <v xml:space="preserve"> </v>
      </c>
    </row>
    <row r="10" spans="1:10" x14ac:dyDescent="0.25">
      <c r="A10">
        <f t="shared" si="0"/>
        <v>7</v>
      </c>
      <c r="E10" t="str">
        <f>IF(AND(ISBLANK(Table17[[#This Row],[Sampled
]]),ISBLANK(Table17[[#This Row],[The initial planned CAP completion
Date]]))," ",_xlfn.CONCAT('Key and Initial Information.'!$F$5,"-",Table17[[#This Row],[Index Number]],"R6A"))</f>
        <v xml:space="preserve"> </v>
      </c>
      <c r="F10" s="16"/>
      <c r="G10" t="str">
        <f>IF(AND(ISBLANK(Table17[[#This Row],[Sampled
]]),ISBLANK(Table17[[#This Row],[Actual CAP completion
Date]]))," ",_xlfn.CONCAT('Key and Initial Information.'!$F$5,"-",Table17[[#This Row],[Index Number]],"R6B"))</f>
        <v xml:space="preserve"> </v>
      </c>
    </row>
    <row r="11" spans="1:10" x14ac:dyDescent="0.25">
      <c r="A11">
        <f t="shared" si="0"/>
        <v>8</v>
      </c>
      <c r="E11" t="str">
        <f>IF(AND(ISBLANK(Table17[[#This Row],[Sampled
]]),ISBLANK(Table17[[#This Row],[The initial planned CAP completion
Date]]))," ",_xlfn.CONCAT('Key and Initial Information.'!$F$5,"-",Table17[[#This Row],[Index Number]],"R6A"))</f>
        <v xml:space="preserve"> </v>
      </c>
      <c r="F11" s="16"/>
      <c r="G11" t="str">
        <f>IF(AND(ISBLANK(Table17[[#This Row],[Sampled
]]),ISBLANK(Table17[[#This Row],[Actual CAP completion
Date]]))," ",_xlfn.CONCAT('Key and Initial Information.'!$F$5,"-",Table17[[#This Row],[Index Number]],"R6B"))</f>
        <v xml:space="preserve"> </v>
      </c>
    </row>
    <row r="12" spans="1:10" x14ac:dyDescent="0.25">
      <c r="A12">
        <f t="shared" si="0"/>
        <v>9</v>
      </c>
      <c r="E12" t="str">
        <f>IF(AND(ISBLANK(Table17[[#This Row],[Sampled
]]),ISBLANK(Table17[[#This Row],[The initial planned CAP completion
Date]]))," ",_xlfn.CONCAT('Key and Initial Information.'!$F$5,"-",Table17[[#This Row],[Index Number]],"R6A"))</f>
        <v xml:space="preserve"> </v>
      </c>
      <c r="F12" s="16"/>
      <c r="G12" t="str">
        <f>IF(AND(ISBLANK(Table17[[#This Row],[Sampled
]]),ISBLANK(Table17[[#This Row],[Actual CAP completion
Date]]))," ",_xlfn.CONCAT('Key and Initial Information.'!$F$5,"-",Table17[[#This Row],[Index Number]],"R6B"))</f>
        <v xml:space="preserve"> </v>
      </c>
    </row>
    <row r="13" spans="1:10" x14ac:dyDescent="0.25">
      <c r="A13">
        <f t="shared" si="0"/>
        <v>10</v>
      </c>
      <c r="E13" t="str">
        <f>IF(AND(ISBLANK(Table17[[#This Row],[Sampled
]]),ISBLANK(Table17[[#This Row],[The initial planned CAP completion
Date]]))," ",_xlfn.CONCAT('Key and Initial Information.'!$F$5,"-",Table17[[#This Row],[Index Number]],"R6A"))</f>
        <v xml:space="preserve"> </v>
      </c>
      <c r="F13" s="16"/>
      <c r="G13" t="str">
        <f>IF(AND(ISBLANK(Table17[[#This Row],[Sampled
]]),ISBLANK(Table17[[#This Row],[Actual CAP completion
Date]]))," ",_xlfn.CONCAT('Key and Initial Information.'!$F$5,"-",Table17[[#This Row],[Index Number]],"R6B"))</f>
        <v xml:space="preserve"> </v>
      </c>
    </row>
  </sheetData>
  <dataValidations count="1">
    <dataValidation type="list" allowBlank="1" showInputMessage="1" showErrorMessage="1" sqref="B4:B13" xr:uid="{16B62D15-1385-4AB6-94FC-5AE23C1692F2}">
      <formula1>"Yes"</formula1>
    </dataValidation>
  </dataValidations>
  <pageMargins left="0.7" right="0.7" top="0.75" bottom="0.75" header="0.3" footer="0.3"/>
  <pageSetup orientation="portrait" verticalDpi="1200" r:id="rId1"/>
  <headerFooter>
    <oddHeader>&amp;R&amp;"Calibri"&amp;10&amp;K000000 Public&amp;1#_x000D_</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Compliance Tool</p:Name>
  <p:Description/>
  <p:Statement/>
  <p:PolicyItems>
    <p:PolicyItem featureId="Microsoft.Office.RecordsManagement.PolicyFeatures.Expiration" staticId="0x010100598C21B87A1B487BB5A794BBB36DFA5900030F37C9921041D9A3FA4CBE3453CE9A00B29A437BF18C42628642848F3A1A64910017A4E12CABC4D4458B484DDC0AA6923800F44EDC2CD0679F42BA0D1EF8B7EC4952|-1017691395" UniqueId="4fe4d2c1-1053-4f0c-8796-98a984d09706">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1</number>
                  <property>RetentionInactiveDate</property>
                  <propertyId>9f53f329-a06f-4603-9c9d-eea50618cb74</propertyId>
                  <period>days</period>
                </formula>
                <action type="action" id="Microsoft.Office.RecordsManagement.PolicyFeatures.Expiration.Action.Record"/>
              </data>
            </stages>
          </Schedule>
          <Schedule type="Record">
            <stages>
              <data stageId="2">
                <formula id="TexasREIntranet.EndOfFiscalYear5"/>
                <action type="action" id="Microsoft.Office.RecordsManagement.PolicyFeatures.Expiration.Action.MoveToRecycleBin"/>
              </data>
            </stages>
          </Schedule>
        </Schedules>
      </p:CustomData>
    </p:PolicyItem>
    <p:PolicyItem featureId="Microsoft.Office.RecordsManagement.PolicyFeatures.PolicyAudit" staticId="0x010100598C21B87A1B487BB5A794BBB36DFA5900030F37C9921041D9A3FA4CBE3453CE9A00B29A437BF18C42628642848F3A1A64910017A4E12CABC4D4458B484DDC0AA6923800F44EDC2CD0679F42BA0D1EF8B7EC4952|8138272" UniqueId="547d3d25-065f-451a-bab2-87605aa7aa36">
      <p:Name>Auditing</p:Name>
      <p:Description>Audits user actions on documents and list items to the Audit Log.</p:Description>
      <p:CustomData>
        <Audit>
          <Update/>
          <View/>
          <CheckInOut/>
          <MoveCopy/>
          <DeleteRestore/>
        </Audit>
      </p:CustomData>
    </p:PolicyItem>
  </p:PolicyItems>
</p:Policy>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mpliance Tool" ma:contentTypeID="0x010100598C21B87A1B487BB5A794BBB36DFA5900030F37C9921041D9A3FA4CBE3453CE9A00B29A437BF18C42628642848F3A1A64910017A4E12CABC4D4458B484DDC0AA6923800F44EDC2CD0679F42BA0D1EF8B7EC4952" ma:contentTypeVersion="24" ma:contentTypeDescription="" ma:contentTypeScope="" ma:versionID="4994207929c060eb4919ecbf972c0037">
  <xsd:schema xmlns:xsd="http://www.w3.org/2001/XMLSchema" xmlns:xs="http://www.w3.org/2001/XMLSchema" xmlns:p="http://schemas.microsoft.com/office/2006/metadata/properties" xmlns:ns1="http://schemas.microsoft.com/sharepoint/v3" xmlns:ns2="b42784b6-6597-4871-bae6-0c82224fd28b" targetNamespace="http://schemas.microsoft.com/office/2006/metadata/properties" ma:root="true" ma:fieldsID="c5923a395b7322cd7fd1f73eb132390c" ns1:_="" ns2:_="">
    <xsd:import namespace="http://schemas.microsoft.com/sharepoint/v3"/>
    <xsd:import namespace="b42784b6-6597-4871-bae6-0c82224fd28b"/>
    <xsd:element name="properties">
      <xsd:complexType>
        <xsd:sequence>
          <xsd:element name="documentManagement">
            <xsd:complexType>
              <xsd:all>
                <xsd:element ref="ns2:Compliance_x0020_Document_x0020_Type" minOccurs="0"/>
                <xsd:element ref="ns2:RetentionInactiveDate" minOccurs="0"/>
                <xsd:element ref="ns2:TaxKeywordTaxHTField" minOccurs="0"/>
                <xsd:element ref="ns2:TaxCatchAll" minOccurs="0"/>
                <xsd:element ref="ns2:TaxCatchAllLabel" minOccurs="0"/>
                <xsd:element ref="ns2:pe4c1beeff61452fb0ace08d20a23c51" minOccurs="0"/>
                <xsd:element ref="ns1:_dlc_Exempt" minOccurs="0"/>
                <xsd:element ref="ns1:_dlc_ExpireDateSaved" minOccurs="0"/>
                <xsd:element ref="ns1:_dlc_Expire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6" nillable="true" ma:displayName="Exempt from Policy" ma:hidden="true" ma:internalName="_dlc_Exempt" ma:readOnly="true">
      <xsd:simpleType>
        <xsd:restriction base="dms:Unknown"/>
      </xsd:simpleType>
    </xsd:element>
    <xsd:element name="_dlc_ExpireDateSaved" ma:index="17" nillable="true" ma:displayName="Original Expiration Date" ma:hidden="true" ma:internalName="_dlc_ExpireDateSaved" ma:readOnly="true">
      <xsd:simpleType>
        <xsd:restriction base="dms:DateTime"/>
      </xsd:simpleType>
    </xsd:element>
    <xsd:element name="_dlc_ExpireDate" ma:index="18"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42784b6-6597-4871-bae6-0c82224fd28b" elementFormDefault="qualified">
    <xsd:import namespace="http://schemas.microsoft.com/office/2006/documentManagement/types"/>
    <xsd:import namespace="http://schemas.microsoft.com/office/infopath/2007/PartnerControls"/>
    <xsd:element name="Compliance_x0020_Document_x0020_Type" ma:index="2" nillable="true" ma:displayName="Compliance Document Type" ma:default="Administrative" ma:format="Dropdown" ma:hidden="true" ma:internalName="Compliance_x0020_Document_x0020_Type" ma:readOnly="false">
      <xsd:simpleType>
        <xsd:restriction base="dms:Choice">
          <xsd:enumeration value="Administrative"/>
          <xsd:enumeration value="Template"/>
          <xsd:enumeration value="Tool"/>
        </xsd:restriction>
      </xsd:simpleType>
    </xsd:element>
    <xsd:element name="RetentionInactiveDate" ma:index="5" nillable="true" ma:displayName="Inactive Date" ma:format="DateOnly" ma:internalName="RetentionInactiveDate" ma:readOnly="false">
      <xsd:simpleType>
        <xsd:restriction base="dms:DateTime"/>
      </xsd:simpleType>
    </xsd:element>
    <xsd:element name="TaxKeywordTaxHTField" ma:index="10" nillable="true" ma:taxonomy="true" ma:internalName="TaxKeywordTaxHTField" ma:taxonomyFieldName="TaxKeyword" ma:displayName="Enterprise Keywords" ma:fieldId="{23f27201-bee3-471e-b2e7-b64fd8b7ca38}" ma:taxonomyMulti="true" ma:sspId="9a2ed173-384a-406c-b054-648784e2373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c3eea1e8-8f91-420b-9e2a-392535c19d87}" ma:internalName="TaxCatchAll" ma:showField="CatchAllData" ma:web="b42784b6-6597-4871-bae6-0c82224fd28b">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3eea1e8-8f91-420b-9e2a-392535c19d87}" ma:internalName="TaxCatchAllLabel" ma:readOnly="true" ma:showField="CatchAllDataLabel" ma:web="b42784b6-6597-4871-bae6-0c82224fd28b">
      <xsd:complexType>
        <xsd:complexContent>
          <xsd:extension base="dms:MultiChoiceLookup">
            <xsd:sequence>
              <xsd:element name="Value" type="dms:Lookup" maxOccurs="unbounded" minOccurs="0" nillable="true"/>
            </xsd:sequence>
          </xsd:extension>
        </xsd:complexContent>
      </xsd:complexType>
    </xsd:element>
    <xsd:element name="pe4c1beeff61452fb0ace08d20a23c51" ma:index="14" nillable="true" ma:taxonomy="true" ma:internalName="pe4c1beeff61452fb0ace08d20a23c51" ma:taxonomyFieldName="Related_x0020_Standard_x0028_s_x0029_" ma:displayName="Related Standard(s)" ma:default="" ma:fieldId="{9e4c1bee-ff61-452f-b0ac-e08d20a23c51}" ma:taxonomyMulti="true" ma:sspId="9a2ed173-384a-406c-b054-648784e2373f" ma:termSetId="4d0d8a6c-d5e8-4028-89e3-ab4466709060"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tentionInactiveDate xmlns="b42784b6-6597-4871-bae6-0c82224fd28b" xsi:nil="true"/>
    <TaxCatchAll xmlns="b42784b6-6597-4871-bae6-0c82224fd28b">
      <Value>6334</Value>
      <Value>3228</Value>
    </TaxCatchAll>
    <pe4c1beeff61452fb0ace08d20a23c51 xmlns="b42784b6-6597-4871-bae6-0c82224fd28b">
      <Terms xmlns="http://schemas.microsoft.com/office/infopath/2007/PartnerControls">
        <TermInfo xmlns="http://schemas.microsoft.com/office/infopath/2007/PartnerControls">
          <TermName xmlns="http://schemas.microsoft.com/office/infopath/2007/PartnerControls">PRC-004-6</TermName>
          <TermId xmlns="http://schemas.microsoft.com/office/infopath/2007/PartnerControls">f3aa0a01-5f59-4a1e-aebf-4af66c9f1590</TermId>
        </TermInfo>
      </Terms>
    </pe4c1beeff61452fb0ace08d20a23c51>
    <TaxKeywordTaxHTField xmlns="b42784b6-6597-4871-bae6-0c82224fd28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91ff73f9-af1e-4d44-b6b6-41bef49420a2</TermId>
        </TermInfo>
      </Terms>
    </TaxKeywordTaxHTField>
    <Compliance_x0020_Document_x0020_Type xmlns="b42784b6-6597-4871-bae6-0c82224fd28b">Administrative</Compliance_x0020_Document_x0020_Type>
    <_dlc_ExpireDateSaved xmlns="http://schemas.microsoft.com/sharepoint/v3" xsi:nil="true"/>
    <_dlc_ExpireDate xmlns="http://schemas.microsoft.com/sharepoint/v3" xsi:nil="true"/>
    <_dlc_DocId xmlns="b42784b6-6597-4871-bae6-0c82224fd28b">R72X3XPV7NK3-975065711-1341</_dlc_DocId>
    <_dlc_DocIdUrl xmlns="b42784b6-6597-4871-bae6-0c82224fd28b">
      <Url>https://intranet.texasre.local/compliance/_layouts/15/DocIdRedir.aspx?ID=R72X3XPV7NK3-975065711-1341</Url>
      <Description>R72X3XPV7NK3-975065711-1341</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31F3D1-4384-4C54-9FEC-87F8B6D07DA9}">
  <ds:schemaRefs>
    <ds:schemaRef ds:uri="office.server.policy"/>
  </ds:schemaRefs>
</ds:datastoreItem>
</file>

<file path=customXml/itemProps2.xml><?xml version="1.0" encoding="utf-8"?>
<ds:datastoreItem xmlns:ds="http://schemas.openxmlformats.org/officeDocument/2006/customXml" ds:itemID="{5BDFB3B4-821E-4A01-B681-E61B25F8997D}">
  <ds:schemaRefs>
    <ds:schemaRef ds:uri="http://schemas.microsoft.com/sharepoint/events"/>
  </ds:schemaRefs>
</ds:datastoreItem>
</file>

<file path=customXml/itemProps3.xml><?xml version="1.0" encoding="utf-8"?>
<ds:datastoreItem xmlns:ds="http://schemas.openxmlformats.org/officeDocument/2006/customXml" ds:itemID="{6AF1978B-D5CC-4699-BD02-58A813FAB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2784b6-6597-4871-bae6-0c82224fd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BA857C-C780-40E1-A11E-8766A2467B6F}">
  <ds:schemaRef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schemas.microsoft.com/sharepoint/v3"/>
    <ds:schemaRef ds:uri="http://purl.org/dc/dcmitype/"/>
    <ds:schemaRef ds:uri="http://purl.org/dc/elements/1.1/"/>
    <ds:schemaRef ds:uri="http://schemas.openxmlformats.org/package/2006/metadata/core-properties"/>
    <ds:schemaRef ds:uri="b42784b6-6597-4871-bae6-0c82224fd28b"/>
    <ds:schemaRef ds:uri="http://purl.org/dc/terms/"/>
  </ds:schemaRefs>
</ds:datastoreItem>
</file>

<file path=customXml/itemProps5.xml><?xml version="1.0" encoding="utf-8"?>
<ds:datastoreItem xmlns:ds="http://schemas.openxmlformats.org/officeDocument/2006/customXml" ds:itemID="{FC4C2DFF-FC3E-40F4-AF8D-B79012447F89}">
  <ds:schemaRefs>
    <ds:schemaRef ds:uri="http://schemas.microsoft.com/sharepoint/v3/contenttype/forms"/>
  </ds:schemaRefs>
</ds:datastoreItem>
</file>

<file path=docMetadata/LabelInfo.xml><?xml version="1.0" encoding="utf-8"?>
<clbl:labelList xmlns:clbl="http://schemas.microsoft.com/office/2020/mipLabelMetadata">
  <clbl:label id="{fc320555-a3c7-42d0-9dcd-6de8a7db8b85}" enabled="1" method="Privileged" siteId="{96f651d6-8bad-42d3-91ff-396eeaaeb703}"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Key and Initial Information.</vt:lpstr>
      <vt:lpstr>R1</vt:lpstr>
      <vt:lpstr>R2</vt:lpstr>
      <vt:lpstr>R3</vt:lpstr>
      <vt:lpstr>R5</vt:lpstr>
      <vt:lpstr>R6</vt:lpstr>
    </vt:vector>
  </TitlesOfParts>
  <Manager/>
  <Company>Texas Reliability Entity,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PRC-004-6 Spreadsheet</dc:title>
  <dc:subject/>
  <dc:creator>Newnam, Eric</dc:creator>
  <cp:keywords>Template</cp:keywords>
  <dc:description/>
  <cp:lastModifiedBy>Crow, Thad</cp:lastModifiedBy>
  <cp:revision/>
  <cp:lastPrinted>2023-02-13T16:12:31Z</cp:lastPrinted>
  <dcterms:created xsi:type="dcterms:W3CDTF">2023-01-27T14:37:23Z</dcterms:created>
  <dcterms:modified xsi:type="dcterms:W3CDTF">2024-05-30T13:47:31Z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ed Standard(s)">
    <vt:lpwstr>6334;#PRC-004-6|f3aa0a01-5f59-4a1e-aebf-4af66c9f1590</vt:lpwstr>
  </property>
  <property fmtid="{D5CDD505-2E9C-101B-9397-08002B2CF9AE}" pid="3" name="TaxKeyword">
    <vt:lpwstr>3228;#Template|91ff73f9-af1e-4d44-b6b6-41bef49420a2</vt:lpwstr>
  </property>
  <property fmtid="{D5CDD505-2E9C-101B-9397-08002B2CF9AE}" pid="4" name="_dlc_policyId">
    <vt:lpwstr>0x010100598C21B87A1B487BB5A794BBB36DFA5900030F37C9921041D9A3FA4CBE3453CE9A00B29A437BF18C42628642848F3A1A64910017A4E12CABC4D4458B484DDC0AA6923800F44EDC2CD0679F42BA0D1EF8B7EC4952|-1017691395</vt:lpwstr>
  </property>
  <property fmtid="{D5CDD505-2E9C-101B-9397-08002B2CF9AE}" pid="5" name="ContentTypeId">
    <vt:lpwstr>0x010100598C21B87A1B487BB5A794BBB36DFA5900030F37C9921041D9A3FA4CBE3453CE9A00B29A437BF18C42628642848F3A1A64910017A4E12CABC4D4458B484DDC0AA6923800F44EDC2CD0679F42BA0D1EF8B7EC4952</vt:lpwstr>
  </property>
  <property fmtid="{D5CDD505-2E9C-101B-9397-08002B2CF9AE}" pid="6" name="ItemRetentionFormula">
    <vt:lpwstr>&lt;formula id="TexasREIntranet.EndOfFiscalYear5" /&gt;</vt:lpwstr>
  </property>
  <property fmtid="{D5CDD505-2E9C-101B-9397-08002B2CF9AE}" pid="7" name="_dlc_ItemScheduleId">
    <vt:lpwstr>1</vt:lpwstr>
  </property>
  <property fmtid="{D5CDD505-2E9C-101B-9397-08002B2CF9AE}" pid="8" name="_vti_ItemHoldRecordStatus">
    <vt:i4>16</vt:i4>
  </property>
  <property fmtid="{D5CDD505-2E9C-101B-9397-08002B2CF9AE}" pid="9" name="_vti_ItemDeclaredRecord">
    <vt:filetime>2023-09-05T22:01:49Z</vt:filetime>
  </property>
  <property fmtid="{D5CDD505-2E9C-101B-9397-08002B2CF9AE}" pid="10" name="_dlc_ItemStageId">
    <vt:lpwstr/>
  </property>
  <property fmtid="{D5CDD505-2E9C-101B-9397-08002B2CF9AE}" pid="11" name="ecm_RecordRestrictions">
    <vt:lpwstr>None</vt:lpwstr>
  </property>
  <property fmtid="{D5CDD505-2E9C-101B-9397-08002B2CF9AE}" pid="12" name="_dlc_DocIdItemGuid">
    <vt:lpwstr>c5f3c86d-151d-4e27-882d-df522e0c3edf</vt:lpwstr>
  </property>
</Properties>
</file>